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075"/>
  </bookViews>
  <sheets>
    <sheet name="Eingabe" sheetId="1" r:id="rId1"/>
    <sheet name="Beschreibung" sheetId="3" r:id="rId2"/>
    <sheet name="Berechnungen" sheetId="2" r:id="rId3"/>
  </sheets>
  <calcPr calcId="145621"/>
</workbook>
</file>

<file path=xl/calcChain.xml><?xml version="1.0" encoding="utf-8"?>
<calcChain xmlns="http://schemas.openxmlformats.org/spreadsheetml/2006/main">
  <c r="E68" i="2" l="1"/>
  <c r="F68" i="2"/>
  <c r="G68" i="2" s="1"/>
  <c r="H68" i="2" s="1"/>
  <c r="I68" i="2" s="1"/>
  <c r="J68" i="2" s="1"/>
  <c r="K68" i="2" s="1"/>
  <c r="L68" i="2" s="1"/>
  <c r="M68" i="2" s="1"/>
  <c r="N68" i="2" s="1"/>
  <c r="O68" i="2" s="1"/>
  <c r="P68" i="2" s="1"/>
  <c r="Q68" i="2" s="1"/>
  <c r="R68" i="2" s="1"/>
  <c r="S68" i="2" s="1"/>
  <c r="T68" i="2" s="1"/>
  <c r="U68" i="2" s="1"/>
  <c r="V68" i="2" s="1"/>
  <c r="W68" i="2" s="1"/>
  <c r="X68" i="2" s="1"/>
  <c r="Y68" i="2" s="1"/>
  <c r="Z68" i="2" s="1"/>
  <c r="AA68" i="2" s="1"/>
  <c r="AB68" i="2" s="1"/>
  <c r="AC68" i="2" s="1"/>
  <c r="AD68" i="2" s="1"/>
  <c r="AE68" i="2" s="1"/>
  <c r="AF68" i="2" s="1"/>
  <c r="AG68" i="2" s="1"/>
  <c r="AH68" i="2" s="1"/>
  <c r="AI68" i="2" s="1"/>
  <c r="AJ68" i="2" s="1"/>
  <c r="AK68" i="2" s="1"/>
  <c r="AL68" i="2" s="1"/>
  <c r="AM68" i="2" s="1"/>
  <c r="AN68" i="2" s="1"/>
  <c r="AO68" i="2" s="1"/>
  <c r="AP68" i="2" s="1"/>
  <c r="AQ68" i="2" s="1"/>
  <c r="AR68" i="2" s="1"/>
  <c r="AS68" i="2" s="1"/>
  <c r="AT68" i="2" s="1"/>
  <c r="AU68" i="2" s="1"/>
  <c r="AV68" i="2" s="1"/>
  <c r="AW68" i="2" s="1"/>
  <c r="AX68" i="2" s="1"/>
  <c r="AY68" i="2" s="1"/>
  <c r="AZ68" i="2" s="1"/>
  <c r="D68" i="2"/>
  <c r="M15" i="2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AQ15" i="2" s="1"/>
  <c r="AR15" i="2" s="1"/>
  <c r="AS15" i="2" s="1"/>
  <c r="AT15" i="2" s="1"/>
  <c r="AU15" i="2" s="1"/>
  <c r="AV15" i="2" s="1"/>
  <c r="AW15" i="2" s="1"/>
  <c r="AX15" i="2" s="1"/>
  <c r="AY15" i="2" s="1"/>
  <c r="AZ15" i="2" s="1"/>
  <c r="B12" i="2"/>
  <c r="B8" i="2"/>
  <c r="B9" i="2" s="1"/>
  <c r="B5" i="2"/>
  <c r="B6" i="2" s="1"/>
  <c r="B4" i="2"/>
  <c r="B16" i="2" s="1"/>
  <c r="BB16" i="2" l="1"/>
  <c r="BC16" i="2"/>
  <c r="G13" i="1" s="1"/>
  <c r="B10" i="2"/>
  <c r="B11" i="2" s="1"/>
  <c r="BB17" i="2" l="1"/>
  <c r="F13" i="1"/>
  <c r="C16" i="2"/>
  <c r="D16" i="2" s="1"/>
  <c r="C74" i="2"/>
  <c r="BB18" i="2" l="1"/>
  <c r="F14" i="1"/>
  <c r="D74" i="2"/>
  <c r="I13" i="1"/>
  <c r="J13" i="1" s="1"/>
  <c r="K13" i="1" s="1"/>
  <c r="C70" i="2"/>
  <c r="C71" i="2" s="1"/>
  <c r="B17" i="2"/>
  <c r="D17" i="2" s="1"/>
  <c r="E16" i="2"/>
  <c r="E74" i="2" l="1"/>
  <c r="I14" i="1"/>
  <c r="J14" i="1" s="1"/>
  <c r="K14" i="1" s="1"/>
  <c r="BB19" i="2"/>
  <c r="F15" i="1"/>
  <c r="C72" i="2"/>
  <c r="C13" i="1"/>
  <c r="C76" i="2"/>
  <c r="E17" i="2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AQ17" i="2" s="1"/>
  <c r="AR17" i="2" s="1"/>
  <c r="AS17" i="2" s="1"/>
  <c r="AT17" i="2" s="1"/>
  <c r="AU17" i="2" s="1"/>
  <c r="AV17" i="2" s="1"/>
  <c r="AW17" i="2" s="1"/>
  <c r="AX17" i="2" s="1"/>
  <c r="AY17" i="2" s="1"/>
  <c r="AZ17" i="2" s="1"/>
  <c r="B18" i="2"/>
  <c r="E18" i="2" s="1"/>
  <c r="BC17" i="2"/>
  <c r="G14" i="1" s="1"/>
  <c r="D70" i="2"/>
  <c r="F16" i="2"/>
  <c r="F74" i="2" l="1"/>
  <c r="I15" i="1"/>
  <c r="J15" i="1" s="1"/>
  <c r="K15" i="1" s="1"/>
  <c r="BB20" i="2"/>
  <c r="F16" i="1"/>
  <c r="D71" i="2"/>
  <c r="C14" i="1"/>
  <c r="E13" i="1"/>
  <c r="D76" i="2"/>
  <c r="E14" i="1" s="1"/>
  <c r="H13" i="1"/>
  <c r="D13" i="1"/>
  <c r="B19" i="2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AM19" i="2" s="1"/>
  <c r="AN19" i="2" s="1"/>
  <c r="AO19" i="2" s="1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D72" i="2"/>
  <c r="F18" i="2"/>
  <c r="BC18" i="2"/>
  <c r="G15" i="1" s="1"/>
  <c r="G16" i="2"/>
  <c r="E70" i="2"/>
  <c r="G74" i="2" l="1"/>
  <c r="I16" i="1"/>
  <c r="J16" i="1" s="1"/>
  <c r="K16" i="1" s="1"/>
  <c r="F17" i="1"/>
  <c r="BB21" i="2"/>
  <c r="H14" i="1"/>
  <c r="D14" i="1"/>
  <c r="E71" i="2"/>
  <c r="C15" i="1"/>
  <c r="BC19" i="2"/>
  <c r="G16" i="1" s="1"/>
  <c r="E72" i="2"/>
  <c r="E76" i="2"/>
  <c r="E15" i="1" s="1"/>
  <c r="B20" i="2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AG20" i="2" s="1"/>
  <c r="AH20" i="2" s="1"/>
  <c r="AI20" i="2" s="1"/>
  <c r="AJ20" i="2" s="1"/>
  <c r="AK20" i="2" s="1"/>
  <c r="AL20" i="2" s="1"/>
  <c r="AM20" i="2" s="1"/>
  <c r="AN20" i="2" s="1"/>
  <c r="AO20" i="2" s="1"/>
  <c r="AP20" i="2" s="1"/>
  <c r="AQ20" i="2" s="1"/>
  <c r="AR20" i="2" s="1"/>
  <c r="AS20" i="2" s="1"/>
  <c r="AT20" i="2" s="1"/>
  <c r="AU20" i="2" s="1"/>
  <c r="AV20" i="2" s="1"/>
  <c r="AW20" i="2" s="1"/>
  <c r="AX20" i="2" s="1"/>
  <c r="AY20" i="2" s="1"/>
  <c r="AZ20" i="2" s="1"/>
  <c r="F70" i="2"/>
  <c r="G18" i="2"/>
  <c r="H16" i="2"/>
  <c r="I17" i="1" l="1"/>
  <c r="J17" i="1" s="1"/>
  <c r="K17" i="1" s="1"/>
  <c r="H74" i="2"/>
  <c r="H15" i="1"/>
  <c r="D15" i="1"/>
  <c r="BB22" i="2"/>
  <c r="F18" i="1"/>
  <c r="F71" i="2"/>
  <c r="C16" i="1"/>
  <c r="F72" i="2"/>
  <c r="F76" i="2"/>
  <c r="E16" i="1" s="1"/>
  <c r="B21" i="2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AH21" i="2" s="1"/>
  <c r="AI21" i="2" s="1"/>
  <c r="AJ21" i="2" s="1"/>
  <c r="AK21" i="2" s="1"/>
  <c r="AL21" i="2" s="1"/>
  <c r="AM21" i="2" s="1"/>
  <c r="AN21" i="2" s="1"/>
  <c r="AO21" i="2" s="1"/>
  <c r="AP21" i="2" s="1"/>
  <c r="AQ21" i="2" s="1"/>
  <c r="AR21" i="2" s="1"/>
  <c r="AS21" i="2" s="1"/>
  <c r="AT21" i="2" s="1"/>
  <c r="AU21" i="2" s="1"/>
  <c r="AV21" i="2" s="1"/>
  <c r="AW21" i="2" s="1"/>
  <c r="AX21" i="2" s="1"/>
  <c r="AY21" i="2" s="1"/>
  <c r="AZ21" i="2" s="1"/>
  <c r="G70" i="2"/>
  <c r="H18" i="2"/>
  <c r="BC20" i="2"/>
  <c r="G17" i="1" s="1"/>
  <c r="I16" i="2"/>
  <c r="I74" i="2" l="1"/>
  <c r="I18" i="1"/>
  <c r="J18" i="1" s="1"/>
  <c r="K18" i="1" s="1"/>
  <c r="BB23" i="2"/>
  <c r="F19" i="1"/>
  <c r="H16" i="1"/>
  <c r="D16" i="1"/>
  <c r="G71" i="2"/>
  <c r="C17" i="1"/>
  <c r="G72" i="2"/>
  <c r="G76" i="2"/>
  <c r="E17" i="1" s="1"/>
  <c r="B22" i="2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AH22" i="2" s="1"/>
  <c r="AI22" i="2" s="1"/>
  <c r="AJ22" i="2" s="1"/>
  <c r="AK22" i="2" s="1"/>
  <c r="AL22" i="2" s="1"/>
  <c r="AM22" i="2" s="1"/>
  <c r="AN22" i="2" s="1"/>
  <c r="AO22" i="2" s="1"/>
  <c r="AP22" i="2" s="1"/>
  <c r="AQ22" i="2" s="1"/>
  <c r="AR22" i="2" s="1"/>
  <c r="AS22" i="2" s="1"/>
  <c r="AT22" i="2" s="1"/>
  <c r="AU22" i="2" s="1"/>
  <c r="AV22" i="2" s="1"/>
  <c r="AW22" i="2" s="1"/>
  <c r="AX22" i="2" s="1"/>
  <c r="AY22" i="2" s="1"/>
  <c r="AZ22" i="2" s="1"/>
  <c r="H70" i="2"/>
  <c r="I18" i="2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AK18" i="2" s="1"/>
  <c r="AL18" i="2" s="1"/>
  <c r="AM18" i="2" s="1"/>
  <c r="AN18" i="2" s="1"/>
  <c r="AO18" i="2" s="1"/>
  <c r="AP18" i="2" s="1"/>
  <c r="AQ18" i="2" s="1"/>
  <c r="AR18" i="2" s="1"/>
  <c r="AS18" i="2" s="1"/>
  <c r="AT18" i="2" s="1"/>
  <c r="AU18" i="2" s="1"/>
  <c r="AV18" i="2" s="1"/>
  <c r="AW18" i="2" s="1"/>
  <c r="AX18" i="2" s="1"/>
  <c r="AY18" i="2" s="1"/>
  <c r="AZ18" i="2" s="1"/>
  <c r="BC21" i="2"/>
  <c r="G18" i="1" s="1"/>
  <c r="J16" i="2"/>
  <c r="J74" i="2" l="1"/>
  <c r="I19" i="1"/>
  <c r="J19" i="1" s="1"/>
  <c r="K19" i="1" s="1"/>
  <c r="H17" i="1"/>
  <c r="D17" i="1"/>
  <c r="H71" i="2"/>
  <c r="C18" i="1"/>
  <c r="BB24" i="2"/>
  <c r="F20" i="1"/>
  <c r="H72" i="2"/>
  <c r="H76" i="2"/>
  <c r="E18" i="1" s="1"/>
  <c r="B23" i="2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AH23" i="2" s="1"/>
  <c r="AI23" i="2" s="1"/>
  <c r="AJ23" i="2" s="1"/>
  <c r="AK23" i="2" s="1"/>
  <c r="AL23" i="2" s="1"/>
  <c r="AM23" i="2" s="1"/>
  <c r="AN23" i="2" s="1"/>
  <c r="AO23" i="2" s="1"/>
  <c r="AP23" i="2" s="1"/>
  <c r="AQ23" i="2" s="1"/>
  <c r="AR23" i="2" s="1"/>
  <c r="AS23" i="2" s="1"/>
  <c r="AT23" i="2" s="1"/>
  <c r="AU23" i="2" s="1"/>
  <c r="AV23" i="2" s="1"/>
  <c r="AW23" i="2" s="1"/>
  <c r="AX23" i="2" s="1"/>
  <c r="AY23" i="2" s="1"/>
  <c r="AZ23" i="2" s="1"/>
  <c r="I70" i="2"/>
  <c r="BC22" i="2"/>
  <c r="G19" i="1" s="1"/>
  <c r="K16" i="2"/>
  <c r="K74" i="2" l="1"/>
  <c r="I20" i="1"/>
  <c r="J20" i="1" s="1"/>
  <c r="K20" i="1" s="1"/>
  <c r="H18" i="1"/>
  <c r="D18" i="1"/>
  <c r="I71" i="2"/>
  <c r="C19" i="1"/>
  <c r="BB25" i="2"/>
  <c r="F21" i="1"/>
  <c r="J70" i="2"/>
  <c r="I72" i="2"/>
  <c r="I76" i="2"/>
  <c r="E19" i="1" s="1"/>
  <c r="B24" i="2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M24" i="2" s="1"/>
  <c r="AN24" i="2" s="1"/>
  <c r="AO24" i="2" s="1"/>
  <c r="AP24" i="2" s="1"/>
  <c r="AQ24" i="2" s="1"/>
  <c r="AR24" i="2" s="1"/>
  <c r="AS24" i="2" s="1"/>
  <c r="AT24" i="2" s="1"/>
  <c r="AU24" i="2" s="1"/>
  <c r="AV24" i="2" s="1"/>
  <c r="AW24" i="2" s="1"/>
  <c r="AX24" i="2" s="1"/>
  <c r="AY24" i="2" s="1"/>
  <c r="AZ24" i="2" s="1"/>
  <c r="BC23" i="2"/>
  <c r="G20" i="1" s="1"/>
  <c r="L16" i="2"/>
  <c r="L74" i="2" l="1"/>
  <c r="I21" i="1"/>
  <c r="J21" i="1" s="1"/>
  <c r="K21" i="1" s="1"/>
  <c r="H19" i="1"/>
  <c r="D19" i="1"/>
  <c r="J71" i="2"/>
  <c r="C20" i="1"/>
  <c r="BB26" i="2"/>
  <c r="F22" i="1"/>
  <c r="BC24" i="2"/>
  <c r="G21" i="1" s="1"/>
  <c r="J76" i="2"/>
  <c r="E20" i="1" s="1"/>
  <c r="K70" i="2"/>
  <c r="B25" i="2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G25" i="2" s="1"/>
  <c r="AH25" i="2" s="1"/>
  <c r="AI25" i="2" s="1"/>
  <c r="AJ25" i="2" s="1"/>
  <c r="AK25" i="2" s="1"/>
  <c r="AL25" i="2" s="1"/>
  <c r="AM25" i="2" s="1"/>
  <c r="AN25" i="2" s="1"/>
  <c r="AO25" i="2" s="1"/>
  <c r="AP25" i="2" s="1"/>
  <c r="AQ25" i="2" s="1"/>
  <c r="AR25" i="2" s="1"/>
  <c r="AS25" i="2" s="1"/>
  <c r="AT25" i="2" s="1"/>
  <c r="AU25" i="2" s="1"/>
  <c r="AV25" i="2" s="1"/>
  <c r="AW25" i="2" s="1"/>
  <c r="AX25" i="2" s="1"/>
  <c r="AY25" i="2" s="1"/>
  <c r="AZ25" i="2" s="1"/>
  <c r="J72" i="2"/>
  <c r="M16" i="2"/>
  <c r="I22" i="1" l="1"/>
  <c r="J22" i="1" s="1"/>
  <c r="K22" i="1" s="1"/>
  <c r="M74" i="2"/>
  <c r="BB27" i="2"/>
  <c r="F23" i="1"/>
  <c r="H20" i="1"/>
  <c r="D20" i="1"/>
  <c r="K71" i="2"/>
  <c r="C21" i="1"/>
  <c r="K72" i="2"/>
  <c r="K76" i="2"/>
  <c r="E21" i="1" s="1"/>
  <c r="L70" i="2"/>
  <c r="C22" i="1" s="1"/>
  <c r="BC25" i="2"/>
  <c r="G22" i="1" s="1"/>
  <c r="B26" i="2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AL26" i="2" s="1"/>
  <c r="AM26" i="2" s="1"/>
  <c r="AN26" i="2" s="1"/>
  <c r="AO26" i="2" s="1"/>
  <c r="AP26" i="2" s="1"/>
  <c r="AQ26" i="2" s="1"/>
  <c r="AR26" i="2" s="1"/>
  <c r="AS26" i="2" s="1"/>
  <c r="AT26" i="2" s="1"/>
  <c r="AU26" i="2" s="1"/>
  <c r="AV26" i="2" s="1"/>
  <c r="AW26" i="2" s="1"/>
  <c r="AX26" i="2" s="1"/>
  <c r="AY26" i="2" s="1"/>
  <c r="AZ26" i="2" s="1"/>
  <c r="N16" i="2"/>
  <c r="N74" i="2" l="1"/>
  <c r="I23" i="1"/>
  <c r="J23" i="1" s="1"/>
  <c r="K23" i="1" s="1"/>
  <c r="BB28" i="2"/>
  <c r="F24" i="1"/>
  <c r="D21" i="1"/>
  <c r="H21" i="1"/>
  <c r="H22" i="1"/>
  <c r="L71" i="2"/>
  <c r="L76" i="2"/>
  <c r="E22" i="1" s="1"/>
  <c r="BC26" i="2"/>
  <c r="G23" i="1" s="1"/>
  <c r="M70" i="2"/>
  <c r="B27" i="2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AH27" i="2" s="1"/>
  <c r="AI27" i="2" s="1"/>
  <c r="AJ27" i="2" s="1"/>
  <c r="AK27" i="2" s="1"/>
  <c r="AL27" i="2" s="1"/>
  <c r="AM27" i="2" s="1"/>
  <c r="AN27" i="2" s="1"/>
  <c r="AO27" i="2" s="1"/>
  <c r="AP27" i="2" s="1"/>
  <c r="AQ27" i="2" s="1"/>
  <c r="AR27" i="2" s="1"/>
  <c r="AS27" i="2" s="1"/>
  <c r="AT27" i="2" s="1"/>
  <c r="AU27" i="2" s="1"/>
  <c r="AV27" i="2" s="1"/>
  <c r="AW27" i="2" s="1"/>
  <c r="AX27" i="2" s="1"/>
  <c r="AY27" i="2" s="1"/>
  <c r="AZ27" i="2" s="1"/>
  <c r="L72" i="2"/>
  <c r="O16" i="2"/>
  <c r="O74" i="2" l="1"/>
  <c r="I24" i="1"/>
  <c r="J24" i="1" s="1"/>
  <c r="K24" i="1" s="1"/>
  <c r="M71" i="2"/>
  <c r="C23" i="1"/>
  <c r="BB29" i="2"/>
  <c r="F25" i="1"/>
  <c r="D22" i="1"/>
  <c r="M76" i="2"/>
  <c r="E23" i="1" s="1"/>
  <c r="M72" i="2"/>
  <c r="B28" i="2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AF28" i="2" s="1"/>
  <c r="AG28" i="2" s="1"/>
  <c r="AH28" i="2" s="1"/>
  <c r="AI28" i="2" s="1"/>
  <c r="AJ28" i="2" s="1"/>
  <c r="AK28" i="2" s="1"/>
  <c r="AL28" i="2" s="1"/>
  <c r="AM28" i="2" s="1"/>
  <c r="AN28" i="2" s="1"/>
  <c r="AO28" i="2" s="1"/>
  <c r="AP28" i="2" s="1"/>
  <c r="AQ28" i="2" s="1"/>
  <c r="AR28" i="2" s="1"/>
  <c r="AS28" i="2" s="1"/>
  <c r="AT28" i="2" s="1"/>
  <c r="AU28" i="2" s="1"/>
  <c r="AV28" i="2" s="1"/>
  <c r="AW28" i="2" s="1"/>
  <c r="AX28" i="2" s="1"/>
  <c r="AY28" i="2" s="1"/>
  <c r="AZ28" i="2" s="1"/>
  <c r="N70" i="2"/>
  <c r="BC27" i="2"/>
  <c r="G24" i="1" s="1"/>
  <c r="P16" i="2"/>
  <c r="P74" i="2" l="1"/>
  <c r="I25" i="1"/>
  <c r="J25" i="1" s="1"/>
  <c r="K25" i="1" s="1"/>
  <c r="BB30" i="2"/>
  <c r="F26" i="1"/>
  <c r="N71" i="2"/>
  <c r="C24" i="1"/>
  <c r="H23" i="1"/>
  <c r="D23" i="1"/>
  <c r="N76" i="2"/>
  <c r="E24" i="1" s="1"/>
  <c r="N72" i="2"/>
  <c r="BC28" i="2"/>
  <c r="G25" i="1" s="1"/>
  <c r="O70" i="2"/>
  <c r="B29" i="2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AH29" i="2" s="1"/>
  <c r="AI29" i="2" s="1"/>
  <c r="AJ29" i="2" s="1"/>
  <c r="AK29" i="2" s="1"/>
  <c r="AL29" i="2" s="1"/>
  <c r="AM29" i="2" s="1"/>
  <c r="AN29" i="2" s="1"/>
  <c r="AO29" i="2" s="1"/>
  <c r="AP29" i="2" s="1"/>
  <c r="AQ29" i="2" s="1"/>
  <c r="AR29" i="2" s="1"/>
  <c r="AS29" i="2" s="1"/>
  <c r="AT29" i="2" s="1"/>
  <c r="AU29" i="2" s="1"/>
  <c r="AV29" i="2" s="1"/>
  <c r="AW29" i="2" s="1"/>
  <c r="AX29" i="2" s="1"/>
  <c r="AY29" i="2" s="1"/>
  <c r="AZ29" i="2" s="1"/>
  <c r="Q16" i="2"/>
  <c r="Q74" i="2" l="1"/>
  <c r="I26" i="1"/>
  <c r="J26" i="1" s="1"/>
  <c r="K26" i="1" s="1"/>
  <c r="H24" i="1"/>
  <c r="D24" i="1"/>
  <c r="O71" i="2"/>
  <c r="C25" i="1"/>
  <c r="F27" i="1"/>
  <c r="BB31" i="2"/>
  <c r="O72" i="2"/>
  <c r="O76" i="2"/>
  <c r="E25" i="1" s="1"/>
  <c r="P70" i="2"/>
  <c r="B30" i="2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AI30" i="2" s="1"/>
  <c r="AJ30" i="2" s="1"/>
  <c r="AK30" i="2" s="1"/>
  <c r="AL30" i="2" s="1"/>
  <c r="AM30" i="2" s="1"/>
  <c r="AN30" i="2" s="1"/>
  <c r="AO30" i="2" s="1"/>
  <c r="AP30" i="2" s="1"/>
  <c r="AQ30" i="2" s="1"/>
  <c r="AR30" i="2" s="1"/>
  <c r="AS30" i="2" s="1"/>
  <c r="AT30" i="2" s="1"/>
  <c r="AU30" i="2" s="1"/>
  <c r="AV30" i="2" s="1"/>
  <c r="AW30" i="2" s="1"/>
  <c r="AX30" i="2" s="1"/>
  <c r="AY30" i="2" s="1"/>
  <c r="AZ30" i="2" s="1"/>
  <c r="BC29" i="2"/>
  <c r="G26" i="1" s="1"/>
  <c r="R16" i="2"/>
  <c r="I27" i="1" l="1"/>
  <c r="J27" i="1" s="1"/>
  <c r="K27" i="1" s="1"/>
  <c r="R74" i="2"/>
  <c r="P71" i="2"/>
  <c r="C26" i="1"/>
  <c r="BB32" i="2"/>
  <c r="F28" i="1"/>
  <c r="H25" i="1"/>
  <c r="D25" i="1"/>
  <c r="Q70" i="2"/>
  <c r="C27" i="1" s="1"/>
  <c r="P76" i="2"/>
  <c r="E26" i="1" s="1"/>
  <c r="BC30" i="2"/>
  <c r="G27" i="1" s="1"/>
  <c r="P72" i="2"/>
  <c r="B31" i="2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AC31" i="2" s="1"/>
  <c r="AD31" i="2" s="1"/>
  <c r="AE31" i="2" s="1"/>
  <c r="AF31" i="2" s="1"/>
  <c r="AG31" i="2" s="1"/>
  <c r="AH31" i="2" s="1"/>
  <c r="AI31" i="2" s="1"/>
  <c r="AJ31" i="2" s="1"/>
  <c r="AK31" i="2" s="1"/>
  <c r="AL31" i="2" s="1"/>
  <c r="AM31" i="2" s="1"/>
  <c r="AN31" i="2" s="1"/>
  <c r="AO31" i="2" s="1"/>
  <c r="AP31" i="2" s="1"/>
  <c r="AQ31" i="2" s="1"/>
  <c r="AR31" i="2" s="1"/>
  <c r="AS31" i="2" s="1"/>
  <c r="AT31" i="2" s="1"/>
  <c r="AU31" i="2" s="1"/>
  <c r="AV31" i="2" s="1"/>
  <c r="AW31" i="2" s="1"/>
  <c r="AX31" i="2" s="1"/>
  <c r="AY31" i="2" s="1"/>
  <c r="AZ31" i="2" s="1"/>
  <c r="S16" i="2"/>
  <c r="H27" i="1" l="1"/>
  <c r="S74" i="2"/>
  <c r="I28" i="1"/>
  <c r="J28" i="1" s="1"/>
  <c r="K28" i="1" s="1"/>
  <c r="BB33" i="2"/>
  <c r="F29" i="1"/>
  <c r="H26" i="1"/>
  <c r="D26" i="1"/>
  <c r="Q71" i="2"/>
  <c r="Q76" i="2"/>
  <c r="E27" i="1" s="1"/>
  <c r="Q72" i="2"/>
  <c r="R70" i="2"/>
  <c r="C28" i="1" s="1"/>
  <c r="B32" i="2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32" i="2" s="1"/>
  <c r="AI32" i="2" s="1"/>
  <c r="AJ32" i="2" s="1"/>
  <c r="AK32" i="2" s="1"/>
  <c r="AL32" i="2" s="1"/>
  <c r="AM32" i="2" s="1"/>
  <c r="AN32" i="2" s="1"/>
  <c r="AO32" i="2" s="1"/>
  <c r="AP32" i="2" s="1"/>
  <c r="AQ32" i="2" s="1"/>
  <c r="AR32" i="2" s="1"/>
  <c r="AS32" i="2" s="1"/>
  <c r="AT32" i="2" s="1"/>
  <c r="AU32" i="2" s="1"/>
  <c r="AV32" i="2" s="1"/>
  <c r="AW32" i="2" s="1"/>
  <c r="AX32" i="2" s="1"/>
  <c r="AY32" i="2" s="1"/>
  <c r="AZ32" i="2" s="1"/>
  <c r="BC31" i="2"/>
  <c r="G28" i="1" s="1"/>
  <c r="T16" i="2"/>
  <c r="T74" i="2" l="1"/>
  <c r="I29" i="1"/>
  <c r="J29" i="1" s="1"/>
  <c r="K29" i="1" s="1"/>
  <c r="H28" i="1"/>
  <c r="D28" i="1"/>
  <c r="BB34" i="2"/>
  <c r="F30" i="1"/>
  <c r="D27" i="1"/>
  <c r="R76" i="2"/>
  <c r="E28" i="1" s="1"/>
  <c r="R71" i="2"/>
  <c r="BC32" i="2"/>
  <c r="G29" i="1" s="1"/>
  <c r="S70" i="2"/>
  <c r="R72" i="2"/>
  <c r="B33" i="2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AK33" i="2" s="1"/>
  <c r="AL33" i="2" s="1"/>
  <c r="AM33" i="2" s="1"/>
  <c r="AN33" i="2" s="1"/>
  <c r="AO33" i="2" s="1"/>
  <c r="AP33" i="2" s="1"/>
  <c r="AQ33" i="2" s="1"/>
  <c r="AR33" i="2" s="1"/>
  <c r="AS33" i="2" s="1"/>
  <c r="AT33" i="2" s="1"/>
  <c r="AU33" i="2" s="1"/>
  <c r="AV33" i="2" s="1"/>
  <c r="AW33" i="2" s="1"/>
  <c r="AX33" i="2" s="1"/>
  <c r="AY33" i="2" s="1"/>
  <c r="AZ33" i="2" s="1"/>
  <c r="U16" i="2"/>
  <c r="U74" i="2" l="1"/>
  <c r="I30" i="1"/>
  <c r="J30" i="1" s="1"/>
  <c r="K30" i="1" s="1"/>
  <c r="BB35" i="2"/>
  <c r="F31" i="1"/>
  <c r="S71" i="2"/>
  <c r="C29" i="1"/>
  <c r="S72" i="2"/>
  <c r="T70" i="2"/>
  <c r="B34" i="2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AT34" i="2" s="1"/>
  <c r="AU34" i="2" s="1"/>
  <c r="AV34" i="2" s="1"/>
  <c r="AW34" i="2" s="1"/>
  <c r="AX34" i="2" s="1"/>
  <c r="AY34" i="2" s="1"/>
  <c r="AZ34" i="2" s="1"/>
  <c r="S76" i="2"/>
  <c r="E29" i="1" s="1"/>
  <c r="BC33" i="2"/>
  <c r="G30" i="1" s="1"/>
  <c r="V16" i="2"/>
  <c r="V74" i="2" l="1"/>
  <c r="I31" i="1"/>
  <c r="J31" i="1" s="1"/>
  <c r="K31" i="1" s="1"/>
  <c r="F32" i="1"/>
  <c r="BB36" i="2"/>
  <c r="H29" i="1"/>
  <c r="D29" i="1"/>
  <c r="T71" i="2"/>
  <c r="C30" i="1"/>
  <c r="U70" i="2"/>
  <c r="B35" i="2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AM35" i="2" s="1"/>
  <c r="AN35" i="2" s="1"/>
  <c r="AO35" i="2" s="1"/>
  <c r="AP35" i="2" s="1"/>
  <c r="AQ35" i="2" s="1"/>
  <c r="AR35" i="2" s="1"/>
  <c r="AS35" i="2" s="1"/>
  <c r="AT35" i="2" s="1"/>
  <c r="AU35" i="2" s="1"/>
  <c r="AV35" i="2" s="1"/>
  <c r="AW35" i="2" s="1"/>
  <c r="AX35" i="2" s="1"/>
  <c r="AY35" i="2" s="1"/>
  <c r="AZ35" i="2" s="1"/>
  <c r="T76" i="2"/>
  <c r="E30" i="1" s="1"/>
  <c r="BC34" i="2"/>
  <c r="G31" i="1" s="1"/>
  <c r="T72" i="2"/>
  <c r="W16" i="2"/>
  <c r="I32" i="1" l="1"/>
  <c r="J32" i="1" s="1"/>
  <c r="K32" i="1" s="1"/>
  <c r="W74" i="2"/>
  <c r="BB37" i="2"/>
  <c r="F33" i="1"/>
  <c r="U71" i="2"/>
  <c r="C31" i="1"/>
  <c r="H30" i="1"/>
  <c r="D30" i="1"/>
  <c r="BC35" i="2"/>
  <c r="G32" i="1" s="1"/>
  <c r="V70" i="2"/>
  <c r="C32" i="1" s="1"/>
  <c r="U76" i="2"/>
  <c r="E31" i="1" s="1"/>
  <c r="U72" i="2"/>
  <c r="B36" i="2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AI36" i="2" s="1"/>
  <c r="AJ36" i="2" s="1"/>
  <c r="AK36" i="2" s="1"/>
  <c r="AL36" i="2" s="1"/>
  <c r="AM36" i="2" s="1"/>
  <c r="AN36" i="2" s="1"/>
  <c r="AO36" i="2" s="1"/>
  <c r="AP36" i="2" s="1"/>
  <c r="AQ36" i="2" s="1"/>
  <c r="AR36" i="2" s="1"/>
  <c r="AS36" i="2" s="1"/>
  <c r="AT36" i="2" s="1"/>
  <c r="AU36" i="2" s="1"/>
  <c r="AV36" i="2" s="1"/>
  <c r="AW36" i="2" s="1"/>
  <c r="AX36" i="2" s="1"/>
  <c r="AY36" i="2" s="1"/>
  <c r="AZ36" i="2" s="1"/>
  <c r="X16" i="2"/>
  <c r="X74" i="2" l="1"/>
  <c r="I33" i="1"/>
  <c r="J33" i="1" s="1"/>
  <c r="K33" i="1" s="1"/>
  <c r="BB38" i="2"/>
  <c r="F34" i="1"/>
  <c r="H32" i="1"/>
  <c r="D32" i="1"/>
  <c r="H31" i="1"/>
  <c r="D31" i="1"/>
  <c r="V71" i="2"/>
  <c r="V76" i="2"/>
  <c r="E32" i="1" s="1"/>
  <c r="BC36" i="2"/>
  <c r="G33" i="1" s="1"/>
  <c r="B37" i="2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AN37" i="2" s="1"/>
  <c r="AO37" i="2" s="1"/>
  <c r="AP37" i="2" s="1"/>
  <c r="AQ37" i="2" s="1"/>
  <c r="AR37" i="2" s="1"/>
  <c r="AS37" i="2" s="1"/>
  <c r="AT37" i="2" s="1"/>
  <c r="AU37" i="2" s="1"/>
  <c r="AV37" i="2" s="1"/>
  <c r="AW37" i="2" s="1"/>
  <c r="AX37" i="2" s="1"/>
  <c r="AY37" i="2" s="1"/>
  <c r="AZ37" i="2" s="1"/>
  <c r="V72" i="2"/>
  <c r="W70" i="2"/>
  <c r="Y16" i="2"/>
  <c r="Y74" i="2" l="1"/>
  <c r="I34" i="1"/>
  <c r="J34" i="1" s="1"/>
  <c r="K34" i="1" s="1"/>
  <c r="W71" i="2"/>
  <c r="C33" i="1"/>
  <c r="BB39" i="2"/>
  <c r="F35" i="1"/>
  <c r="X70" i="2"/>
  <c r="BC37" i="2"/>
  <c r="G34" i="1" s="1"/>
  <c r="B38" i="2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  <c r="AM38" i="2" s="1"/>
  <c r="AN38" i="2" s="1"/>
  <c r="AO38" i="2" s="1"/>
  <c r="AP38" i="2" s="1"/>
  <c r="AQ38" i="2" s="1"/>
  <c r="AR38" i="2" s="1"/>
  <c r="AS38" i="2" s="1"/>
  <c r="AT38" i="2" s="1"/>
  <c r="AU38" i="2" s="1"/>
  <c r="AV38" i="2" s="1"/>
  <c r="AW38" i="2" s="1"/>
  <c r="AX38" i="2" s="1"/>
  <c r="AY38" i="2" s="1"/>
  <c r="AZ38" i="2" s="1"/>
  <c r="W72" i="2"/>
  <c r="W76" i="2"/>
  <c r="E33" i="1" s="1"/>
  <c r="Z16" i="2"/>
  <c r="Z74" i="2" l="1"/>
  <c r="I35" i="1"/>
  <c r="J35" i="1" s="1"/>
  <c r="K35" i="1" s="1"/>
  <c r="X71" i="2"/>
  <c r="C34" i="1"/>
  <c r="BB40" i="2"/>
  <c r="F36" i="1"/>
  <c r="H33" i="1"/>
  <c r="D33" i="1"/>
  <c r="X76" i="2"/>
  <c r="E34" i="1" s="1"/>
  <c r="Y70" i="2"/>
  <c r="C35" i="1" s="1"/>
  <c r="X72" i="2"/>
  <c r="BC38" i="2"/>
  <c r="G35" i="1" s="1"/>
  <c r="B39" i="2"/>
  <c r="Z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M39" i="2" s="1"/>
  <c r="AN39" i="2" s="1"/>
  <c r="AO39" i="2" s="1"/>
  <c r="AP39" i="2" s="1"/>
  <c r="AQ39" i="2" s="1"/>
  <c r="AR39" i="2" s="1"/>
  <c r="AS39" i="2" s="1"/>
  <c r="AT39" i="2" s="1"/>
  <c r="AU39" i="2" s="1"/>
  <c r="AV39" i="2" s="1"/>
  <c r="AW39" i="2" s="1"/>
  <c r="AX39" i="2" s="1"/>
  <c r="AY39" i="2" s="1"/>
  <c r="AZ39" i="2" s="1"/>
  <c r="AA16" i="2"/>
  <c r="AA74" i="2" l="1"/>
  <c r="I36" i="1"/>
  <c r="J36" i="1" s="1"/>
  <c r="K36" i="1" s="1"/>
  <c r="D35" i="1"/>
  <c r="H35" i="1"/>
  <c r="F37" i="1"/>
  <c r="BB41" i="2"/>
  <c r="H34" i="1"/>
  <c r="D34" i="1"/>
  <c r="Y76" i="2"/>
  <c r="E35" i="1" s="1"/>
  <c r="Y71" i="2"/>
  <c r="Y72" i="2"/>
  <c r="Z70" i="2"/>
  <c r="C36" i="1" s="1"/>
  <c r="BC39" i="2"/>
  <c r="G36" i="1" s="1"/>
  <c r="B40" i="2"/>
  <c r="AA40" i="2" s="1"/>
  <c r="AB40" i="2" s="1"/>
  <c r="AC40" i="2" s="1"/>
  <c r="AD40" i="2" s="1"/>
  <c r="AE40" i="2" s="1"/>
  <c r="AF40" i="2" s="1"/>
  <c r="AG40" i="2" s="1"/>
  <c r="AH40" i="2" s="1"/>
  <c r="AI40" i="2" s="1"/>
  <c r="AJ40" i="2" s="1"/>
  <c r="AK40" i="2" s="1"/>
  <c r="AL40" i="2" s="1"/>
  <c r="AM40" i="2" s="1"/>
  <c r="AN40" i="2" s="1"/>
  <c r="AO40" i="2" s="1"/>
  <c r="AP40" i="2" s="1"/>
  <c r="AQ40" i="2" s="1"/>
  <c r="AR40" i="2" s="1"/>
  <c r="AS40" i="2" s="1"/>
  <c r="AT40" i="2" s="1"/>
  <c r="AU40" i="2" s="1"/>
  <c r="AV40" i="2" s="1"/>
  <c r="AW40" i="2" s="1"/>
  <c r="AX40" i="2" s="1"/>
  <c r="AY40" i="2" s="1"/>
  <c r="AZ40" i="2" s="1"/>
  <c r="AB16" i="2"/>
  <c r="I37" i="1" l="1"/>
  <c r="J37" i="1" s="1"/>
  <c r="K37" i="1" s="1"/>
  <c r="AB74" i="2"/>
  <c r="BB42" i="2"/>
  <c r="F38" i="1"/>
  <c r="D36" i="1"/>
  <c r="H36" i="1"/>
  <c r="Z76" i="2"/>
  <c r="E36" i="1" s="1"/>
  <c r="Z71" i="2"/>
  <c r="AA70" i="2"/>
  <c r="C37" i="1" s="1"/>
  <c r="BC40" i="2"/>
  <c r="G37" i="1" s="1"/>
  <c r="B41" i="2"/>
  <c r="AB41" i="2" s="1"/>
  <c r="AC41" i="2" s="1"/>
  <c r="AD41" i="2" s="1"/>
  <c r="AE41" i="2" s="1"/>
  <c r="AF41" i="2" s="1"/>
  <c r="AG41" i="2" s="1"/>
  <c r="AH41" i="2" s="1"/>
  <c r="AI41" i="2" s="1"/>
  <c r="AJ41" i="2" s="1"/>
  <c r="AK41" i="2" s="1"/>
  <c r="AL41" i="2" s="1"/>
  <c r="AM41" i="2" s="1"/>
  <c r="AN41" i="2" s="1"/>
  <c r="AO41" i="2" s="1"/>
  <c r="AP41" i="2" s="1"/>
  <c r="AQ41" i="2" s="1"/>
  <c r="AR41" i="2" s="1"/>
  <c r="AS41" i="2" s="1"/>
  <c r="AT41" i="2" s="1"/>
  <c r="AU41" i="2" s="1"/>
  <c r="AV41" i="2" s="1"/>
  <c r="AW41" i="2" s="1"/>
  <c r="AX41" i="2" s="1"/>
  <c r="AY41" i="2" s="1"/>
  <c r="AZ41" i="2" s="1"/>
  <c r="Z72" i="2"/>
  <c r="AC16" i="2"/>
  <c r="AC74" i="2" l="1"/>
  <c r="I38" i="1"/>
  <c r="J38" i="1" s="1"/>
  <c r="K38" i="1" s="1"/>
  <c r="BB43" i="2"/>
  <c r="F39" i="1"/>
  <c r="H37" i="1"/>
  <c r="D37" i="1"/>
  <c r="AA76" i="2"/>
  <c r="E37" i="1" s="1"/>
  <c r="AA71" i="2"/>
  <c r="BC41" i="2"/>
  <c r="G38" i="1" s="1"/>
  <c r="AB70" i="2"/>
  <c r="AA72" i="2"/>
  <c r="B42" i="2"/>
  <c r="AC42" i="2" s="1"/>
  <c r="AD42" i="2" s="1"/>
  <c r="AE42" i="2" s="1"/>
  <c r="AF42" i="2" s="1"/>
  <c r="AG42" i="2" s="1"/>
  <c r="AH42" i="2" s="1"/>
  <c r="AI42" i="2" s="1"/>
  <c r="AJ42" i="2" s="1"/>
  <c r="AK42" i="2" s="1"/>
  <c r="AL42" i="2" s="1"/>
  <c r="AM42" i="2" s="1"/>
  <c r="AN42" i="2" s="1"/>
  <c r="AO42" i="2" s="1"/>
  <c r="AP42" i="2" s="1"/>
  <c r="AQ42" i="2" s="1"/>
  <c r="AR42" i="2" s="1"/>
  <c r="AS42" i="2" s="1"/>
  <c r="AT42" i="2" s="1"/>
  <c r="AU42" i="2" s="1"/>
  <c r="AV42" i="2" s="1"/>
  <c r="AW42" i="2" s="1"/>
  <c r="AX42" i="2" s="1"/>
  <c r="AY42" i="2" s="1"/>
  <c r="AZ42" i="2" s="1"/>
  <c r="AD16" i="2"/>
  <c r="AD74" i="2" l="1"/>
  <c r="I39" i="1"/>
  <c r="J39" i="1" s="1"/>
  <c r="K39" i="1" s="1"/>
  <c r="BB44" i="2"/>
  <c r="F40" i="1"/>
  <c r="AB71" i="2"/>
  <c r="C38" i="1"/>
  <c r="AB72" i="2"/>
  <c r="AB76" i="2"/>
  <c r="E38" i="1" s="1"/>
  <c r="B43" i="2"/>
  <c r="AD43" i="2" s="1"/>
  <c r="AE43" i="2" s="1"/>
  <c r="AF43" i="2" s="1"/>
  <c r="AG43" i="2" s="1"/>
  <c r="AH43" i="2" s="1"/>
  <c r="AI43" i="2" s="1"/>
  <c r="AJ43" i="2" s="1"/>
  <c r="AK43" i="2" s="1"/>
  <c r="AL43" i="2" s="1"/>
  <c r="AM43" i="2" s="1"/>
  <c r="AN43" i="2" s="1"/>
  <c r="AO43" i="2" s="1"/>
  <c r="AP43" i="2" s="1"/>
  <c r="AQ43" i="2" s="1"/>
  <c r="AR43" i="2" s="1"/>
  <c r="AS43" i="2" s="1"/>
  <c r="AT43" i="2" s="1"/>
  <c r="AU43" i="2" s="1"/>
  <c r="AV43" i="2" s="1"/>
  <c r="AW43" i="2" s="1"/>
  <c r="AX43" i="2" s="1"/>
  <c r="AY43" i="2" s="1"/>
  <c r="AZ43" i="2" s="1"/>
  <c r="BC42" i="2"/>
  <c r="G39" i="1" s="1"/>
  <c r="AC70" i="2"/>
  <c r="AE16" i="2"/>
  <c r="AE74" i="2" l="1"/>
  <c r="I40" i="1"/>
  <c r="J40" i="1" s="1"/>
  <c r="K40" i="1" s="1"/>
  <c r="AC71" i="2"/>
  <c r="C39" i="1"/>
  <c r="BB45" i="2"/>
  <c r="F41" i="1"/>
  <c r="H38" i="1"/>
  <c r="D38" i="1"/>
  <c r="AD70" i="2"/>
  <c r="BC43" i="2"/>
  <c r="G40" i="1" s="1"/>
  <c r="AC72" i="2"/>
  <c r="AC76" i="2"/>
  <c r="E39" i="1" s="1"/>
  <c r="B44" i="2"/>
  <c r="AE44" i="2" s="1"/>
  <c r="AF44" i="2" s="1"/>
  <c r="AG44" i="2" s="1"/>
  <c r="AH44" i="2" s="1"/>
  <c r="AI44" i="2" s="1"/>
  <c r="AJ44" i="2" s="1"/>
  <c r="AK44" i="2" s="1"/>
  <c r="AL44" i="2" s="1"/>
  <c r="AM44" i="2" s="1"/>
  <c r="AN44" i="2" s="1"/>
  <c r="AO44" i="2" s="1"/>
  <c r="AP44" i="2" s="1"/>
  <c r="AQ44" i="2" s="1"/>
  <c r="AR44" i="2" s="1"/>
  <c r="AS44" i="2" s="1"/>
  <c r="AT44" i="2" s="1"/>
  <c r="AU44" i="2" s="1"/>
  <c r="AV44" i="2" s="1"/>
  <c r="AW44" i="2" s="1"/>
  <c r="AX44" i="2" s="1"/>
  <c r="AY44" i="2" s="1"/>
  <c r="AZ44" i="2" s="1"/>
  <c r="AF16" i="2"/>
  <c r="I41" i="1" l="1"/>
  <c r="J41" i="1" s="1"/>
  <c r="K41" i="1" s="1"/>
  <c r="AF74" i="2"/>
  <c r="AD71" i="2"/>
  <c r="C40" i="1"/>
  <c r="F42" i="1"/>
  <c r="BB46" i="2"/>
  <c r="H39" i="1"/>
  <c r="D39" i="1"/>
  <c r="AD76" i="2"/>
  <c r="E40" i="1" s="1"/>
  <c r="AD72" i="2"/>
  <c r="AE70" i="2"/>
  <c r="B45" i="2"/>
  <c r="AF45" i="2" s="1"/>
  <c r="AG45" i="2" s="1"/>
  <c r="AH45" i="2" s="1"/>
  <c r="AI45" i="2" s="1"/>
  <c r="AJ45" i="2" s="1"/>
  <c r="AK45" i="2" s="1"/>
  <c r="AL45" i="2" s="1"/>
  <c r="AM45" i="2" s="1"/>
  <c r="AN45" i="2" s="1"/>
  <c r="AO45" i="2" s="1"/>
  <c r="AP45" i="2" s="1"/>
  <c r="AQ45" i="2" s="1"/>
  <c r="AR45" i="2" s="1"/>
  <c r="AS45" i="2" s="1"/>
  <c r="AT45" i="2" s="1"/>
  <c r="AU45" i="2" s="1"/>
  <c r="AV45" i="2" s="1"/>
  <c r="AW45" i="2" s="1"/>
  <c r="AX45" i="2" s="1"/>
  <c r="AY45" i="2" s="1"/>
  <c r="AZ45" i="2" s="1"/>
  <c r="BC44" i="2"/>
  <c r="G41" i="1" s="1"/>
  <c r="AG16" i="2"/>
  <c r="I42" i="1" l="1"/>
  <c r="J42" i="1" s="1"/>
  <c r="K42" i="1" s="1"/>
  <c r="AG74" i="2"/>
  <c r="H40" i="1"/>
  <c r="D40" i="1"/>
  <c r="BB47" i="2"/>
  <c r="F43" i="1"/>
  <c r="AE71" i="2"/>
  <c r="C41" i="1"/>
  <c r="AE76" i="2"/>
  <c r="E41" i="1" s="1"/>
  <c r="BC45" i="2"/>
  <c r="G42" i="1" s="1"/>
  <c r="AF70" i="2"/>
  <c r="B46" i="2"/>
  <c r="AG46" i="2" s="1"/>
  <c r="AH46" i="2" s="1"/>
  <c r="AI46" i="2" s="1"/>
  <c r="AJ46" i="2" s="1"/>
  <c r="AK46" i="2" s="1"/>
  <c r="AL46" i="2" s="1"/>
  <c r="AM46" i="2" s="1"/>
  <c r="AN46" i="2" s="1"/>
  <c r="AO46" i="2" s="1"/>
  <c r="AP46" i="2" s="1"/>
  <c r="AQ46" i="2" s="1"/>
  <c r="AR46" i="2" s="1"/>
  <c r="AS46" i="2" s="1"/>
  <c r="AT46" i="2" s="1"/>
  <c r="AU46" i="2" s="1"/>
  <c r="AV46" i="2" s="1"/>
  <c r="AW46" i="2" s="1"/>
  <c r="AX46" i="2" s="1"/>
  <c r="AY46" i="2" s="1"/>
  <c r="AZ46" i="2" s="1"/>
  <c r="AE72" i="2"/>
  <c r="AH16" i="2"/>
  <c r="AH74" i="2" l="1"/>
  <c r="I43" i="1"/>
  <c r="J43" i="1" s="1"/>
  <c r="K43" i="1" s="1"/>
  <c r="BB48" i="2"/>
  <c r="F44" i="1"/>
  <c r="H41" i="1"/>
  <c r="D41" i="1"/>
  <c r="AF71" i="2"/>
  <c r="C42" i="1"/>
  <c r="AF72" i="2"/>
  <c r="AF76" i="2"/>
  <c r="E42" i="1" s="1"/>
  <c r="BC46" i="2"/>
  <c r="G43" i="1" s="1"/>
  <c r="AG70" i="2"/>
  <c r="B47" i="2"/>
  <c r="AH47" i="2" s="1"/>
  <c r="AI47" i="2" s="1"/>
  <c r="AJ47" i="2" s="1"/>
  <c r="AK47" i="2" s="1"/>
  <c r="AL47" i="2" s="1"/>
  <c r="AM47" i="2" s="1"/>
  <c r="AN47" i="2" s="1"/>
  <c r="AO47" i="2" s="1"/>
  <c r="AP47" i="2" s="1"/>
  <c r="AQ47" i="2" s="1"/>
  <c r="AR47" i="2" s="1"/>
  <c r="AS47" i="2" s="1"/>
  <c r="AT47" i="2" s="1"/>
  <c r="AU47" i="2" s="1"/>
  <c r="AV47" i="2" s="1"/>
  <c r="AW47" i="2" s="1"/>
  <c r="AX47" i="2" s="1"/>
  <c r="AY47" i="2" s="1"/>
  <c r="AZ47" i="2" s="1"/>
  <c r="AI16" i="2"/>
  <c r="AI74" i="2" l="1"/>
  <c r="I44" i="1"/>
  <c r="J44" i="1" s="1"/>
  <c r="K44" i="1" s="1"/>
  <c r="BB49" i="2"/>
  <c r="F45" i="1"/>
  <c r="AG71" i="2"/>
  <c r="C43" i="1"/>
  <c r="H42" i="1"/>
  <c r="D42" i="1"/>
  <c r="AH70" i="2"/>
  <c r="AG72" i="2"/>
  <c r="B48" i="2"/>
  <c r="AI48" i="2" s="1"/>
  <c r="AJ48" i="2" s="1"/>
  <c r="AK48" i="2" s="1"/>
  <c r="AL48" i="2" s="1"/>
  <c r="AM48" i="2" s="1"/>
  <c r="AN48" i="2" s="1"/>
  <c r="AO48" i="2" s="1"/>
  <c r="AP48" i="2" s="1"/>
  <c r="AQ48" i="2" s="1"/>
  <c r="AR48" i="2" s="1"/>
  <c r="AS48" i="2" s="1"/>
  <c r="AT48" i="2" s="1"/>
  <c r="AU48" i="2" s="1"/>
  <c r="AV48" i="2" s="1"/>
  <c r="AW48" i="2" s="1"/>
  <c r="AX48" i="2" s="1"/>
  <c r="AY48" i="2" s="1"/>
  <c r="AZ48" i="2" s="1"/>
  <c r="AG76" i="2"/>
  <c r="E43" i="1" s="1"/>
  <c r="BC47" i="2"/>
  <c r="G44" i="1" s="1"/>
  <c r="AJ16" i="2"/>
  <c r="AJ74" i="2" l="1"/>
  <c r="I45" i="1"/>
  <c r="J45" i="1" s="1"/>
  <c r="K45" i="1" s="1"/>
  <c r="BB50" i="2"/>
  <c r="F46" i="1"/>
  <c r="H43" i="1"/>
  <c r="D43" i="1"/>
  <c r="AH71" i="2"/>
  <c r="C44" i="1"/>
  <c r="AH76" i="2"/>
  <c r="E44" i="1" s="1"/>
  <c r="B49" i="2"/>
  <c r="AJ49" i="2" s="1"/>
  <c r="AK49" i="2" s="1"/>
  <c r="AL49" i="2" s="1"/>
  <c r="AM49" i="2" s="1"/>
  <c r="AN49" i="2" s="1"/>
  <c r="AO49" i="2" s="1"/>
  <c r="AP49" i="2" s="1"/>
  <c r="AQ49" i="2" s="1"/>
  <c r="AR49" i="2" s="1"/>
  <c r="AS49" i="2" s="1"/>
  <c r="AT49" i="2" s="1"/>
  <c r="AU49" i="2" s="1"/>
  <c r="AV49" i="2" s="1"/>
  <c r="AW49" i="2" s="1"/>
  <c r="AX49" i="2" s="1"/>
  <c r="AY49" i="2" s="1"/>
  <c r="AZ49" i="2" s="1"/>
  <c r="AI70" i="2"/>
  <c r="BC48" i="2"/>
  <c r="G45" i="1" s="1"/>
  <c r="AH72" i="2"/>
  <c r="AK16" i="2"/>
  <c r="AK74" i="2" l="1"/>
  <c r="I46" i="1"/>
  <c r="J46" i="1" s="1"/>
  <c r="K46" i="1" s="1"/>
  <c r="AI71" i="2"/>
  <c r="C45" i="1"/>
  <c r="F47" i="1"/>
  <c r="BB51" i="2"/>
  <c r="D44" i="1"/>
  <c r="H44" i="1"/>
  <c r="BC49" i="2"/>
  <c r="G46" i="1" s="1"/>
  <c r="AI72" i="2"/>
  <c r="AI76" i="2"/>
  <c r="E45" i="1" s="1"/>
  <c r="AJ70" i="2"/>
  <c r="B50" i="2"/>
  <c r="AL16" i="2"/>
  <c r="I47" i="1" l="1"/>
  <c r="J47" i="1" s="1"/>
  <c r="K47" i="1" s="1"/>
  <c r="AL74" i="2"/>
  <c r="BB52" i="2"/>
  <c r="F48" i="1"/>
  <c r="AJ71" i="2"/>
  <c r="C46" i="1"/>
  <c r="H45" i="1"/>
  <c r="D45" i="1"/>
  <c r="AJ72" i="2"/>
  <c r="AJ76" i="2"/>
  <c r="E46" i="1" s="1"/>
  <c r="AK50" i="2"/>
  <c r="BC50" i="2"/>
  <c r="G47" i="1" s="1"/>
  <c r="AM16" i="2"/>
  <c r="AM74" i="2" l="1"/>
  <c r="I48" i="1"/>
  <c r="J48" i="1" s="1"/>
  <c r="K48" i="1" s="1"/>
  <c r="BB53" i="2"/>
  <c r="F49" i="1"/>
  <c r="H46" i="1"/>
  <c r="D46" i="1"/>
  <c r="AL50" i="2"/>
  <c r="B51" i="2"/>
  <c r="AL51" i="2" s="1"/>
  <c r="AM51" i="2" s="1"/>
  <c r="AN51" i="2" s="1"/>
  <c r="AO51" i="2" s="1"/>
  <c r="AP51" i="2" s="1"/>
  <c r="AQ51" i="2" s="1"/>
  <c r="AR51" i="2" s="1"/>
  <c r="AS51" i="2" s="1"/>
  <c r="AT51" i="2" s="1"/>
  <c r="AU51" i="2" s="1"/>
  <c r="AV51" i="2" s="1"/>
  <c r="AW51" i="2" s="1"/>
  <c r="AX51" i="2" s="1"/>
  <c r="AY51" i="2" s="1"/>
  <c r="AZ51" i="2" s="1"/>
  <c r="AK70" i="2"/>
  <c r="AN16" i="2"/>
  <c r="AN74" i="2" l="1"/>
  <c r="I49" i="1"/>
  <c r="J49" i="1" s="1"/>
  <c r="K49" i="1" s="1"/>
  <c r="BB54" i="2"/>
  <c r="F50" i="1"/>
  <c r="AK71" i="2"/>
  <c r="C47" i="1"/>
  <c r="BC51" i="2"/>
  <c r="G48" i="1" s="1"/>
  <c r="AM50" i="2"/>
  <c r="AL70" i="2"/>
  <c r="B52" i="2"/>
  <c r="AM52" i="2" s="1"/>
  <c r="AN52" i="2" s="1"/>
  <c r="AO52" i="2" s="1"/>
  <c r="AP52" i="2" s="1"/>
  <c r="AQ52" i="2" s="1"/>
  <c r="AR52" i="2" s="1"/>
  <c r="AS52" i="2" s="1"/>
  <c r="AT52" i="2" s="1"/>
  <c r="AU52" i="2" s="1"/>
  <c r="AV52" i="2" s="1"/>
  <c r="AW52" i="2" s="1"/>
  <c r="AX52" i="2" s="1"/>
  <c r="AY52" i="2" s="1"/>
  <c r="AZ52" i="2" s="1"/>
  <c r="AK76" i="2"/>
  <c r="E47" i="1" s="1"/>
  <c r="AK72" i="2"/>
  <c r="AO16" i="2"/>
  <c r="AO74" i="2" l="1"/>
  <c r="I50" i="1"/>
  <c r="J50" i="1" s="1"/>
  <c r="K50" i="1" s="1"/>
  <c r="H47" i="1"/>
  <c r="D47" i="1"/>
  <c r="AL71" i="2"/>
  <c r="C48" i="1"/>
  <c r="BB55" i="2"/>
  <c r="F51" i="1"/>
  <c r="AL72" i="2"/>
  <c r="BC52" i="2"/>
  <c r="G49" i="1" s="1"/>
  <c r="AL76" i="2"/>
  <c r="E48" i="1" s="1"/>
  <c r="AN50" i="2"/>
  <c r="B53" i="2"/>
  <c r="AN53" i="2" s="1"/>
  <c r="AO53" i="2" s="1"/>
  <c r="AP53" i="2" s="1"/>
  <c r="AQ53" i="2" s="1"/>
  <c r="AR53" i="2" s="1"/>
  <c r="AS53" i="2" s="1"/>
  <c r="AT53" i="2" s="1"/>
  <c r="AU53" i="2" s="1"/>
  <c r="AV53" i="2" s="1"/>
  <c r="AW53" i="2" s="1"/>
  <c r="AX53" i="2" s="1"/>
  <c r="AY53" i="2" s="1"/>
  <c r="AZ53" i="2" s="1"/>
  <c r="AM70" i="2"/>
  <c r="AP16" i="2"/>
  <c r="AP74" i="2" l="1"/>
  <c r="I51" i="1"/>
  <c r="J51" i="1" s="1"/>
  <c r="K51" i="1" s="1"/>
  <c r="F52" i="1"/>
  <c r="BB56" i="2"/>
  <c r="AM71" i="2"/>
  <c r="C49" i="1"/>
  <c r="H48" i="1"/>
  <c r="D48" i="1"/>
  <c r="AM72" i="2"/>
  <c r="AO50" i="2"/>
  <c r="B54" i="2"/>
  <c r="AO54" i="2" s="1"/>
  <c r="AP54" i="2" s="1"/>
  <c r="AQ54" i="2" s="1"/>
  <c r="AR54" i="2" s="1"/>
  <c r="AS54" i="2" s="1"/>
  <c r="AT54" i="2" s="1"/>
  <c r="AU54" i="2" s="1"/>
  <c r="AV54" i="2" s="1"/>
  <c r="AW54" i="2" s="1"/>
  <c r="AX54" i="2" s="1"/>
  <c r="AY54" i="2" s="1"/>
  <c r="AZ54" i="2" s="1"/>
  <c r="AN70" i="2"/>
  <c r="AM76" i="2"/>
  <c r="E49" i="1" s="1"/>
  <c r="BC53" i="2"/>
  <c r="G50" i="1" s="1"/>
  <c r="AQ16" i="2"/>
  <c r="AQ74" i="2" l="1"/>
  <c r="I52" i="1"/>
  <c r="J52" i="1" s="1"/>
  <c r="K52" i="1" s="1"/>
  <c r="H49" i="1"/>
  <c r="D49" i="1"/>
  <c r="AN71" i="2"/>
  <c r="C50" i="1"/>
  <c r="BB57" i="2"/>
  <c r="F53" i="1"/>
  <c r="AN72" i="2"/>
  <c r="BC54" i="2"/>
  <c r="G51" i="1" s="1"/>
  <c r="AP50" i="2"/>
  <c r="B55" i="2"/>
  <c r="AP55" i="2" s="1"/>
  <c r="AQ55" i="2" s="1"/>
  <c r="AR55" i="2" s="1"/>
  <c r="AS55" i="2" s="1"/>
  <c r="AT55" i="2" s="1"/>
  <c r="AU55" i="2" s="1"/>
  <c r="AV55" i="2" s="1"/>
  <c r="AW55" i="2" s="1"/>
  <c r="AX55" i="2" s="1"/>
  <c r="AY55" i="2" s="1"/>
  <c r="AZ55" i="2" s="1"/>
  <c r="AO70" i="2"/>
  <c r="AN76" i="2"/>
  <c r="E50" i="1" s="1"/>
  <c r="AR16" i="2"/>
  <c r="AR74" i="2" l="1"/>
  <c r="I53" i="1"/>
  <c r="J53" i="1" s="1"/>
  <c r="K53" i="1" s="1"/>
  <c r="AO71" i="2"/>
  <c r="C51" i="1"/>
  <c r="BB58" i="2"/>
  <c r="F54" i="1"/>
  <c r="H50" i="1"/>
  <c r="D50" i="1"/>
  <c r="AO72" i="2"/>
  <c r="AO76" i="2"/>
  <c r="E51" i="1" s="1"/>
  <c r="AQ50" i="2"/>
  <c r="B56" i="2"/>
  <c r="AQ56" i="2" s="1"/>
  <c r="AR56" i="2" s="1"/>
  <c r="AS56" i="2" s="1"/>
  <c r="AT56" i="2" s="1"/>
  <c r="AU56" i="2" s="1"/>
  <c r="AV56" i="2" s="1"/>
  <c r="AW56" i="2" s="1"/>
  <c r="AX56" i="2" s="1"/>
  <c r="AY56" i="2" s="1"/>
  <c r="AZ56" i="2" s="1"/>
  <c r="AP70" i="2"/>
  <c r="BC55" i="2"/>
  <c r="G52" i="1" s="1"/>
  <c r="AS16" i="2"/>
  <c r="AS74" i="2" l="1"/>
  <c r="I54" i="1"/>
  <c r="J54" i="1" s="1"/>
  <c r="K54" i="1" s="1"/>
  <c r="AP71" i="2"/>
  <c r="C52" i="1"/>
  <c r="BB59" i="2"/>
  <c r="F55" i="1"/>
  <c r="H51" i="1"/>
  <c r="D51" i="1"/>
  <c r="AR50" i="2"/>
  <c r="B57" i="2"/>
  <c r="AR57" i="2" s="1"/>
  <c r="AS57" i="2" s="1"/>
  <c r="AT57" i="2" s="1"/>
  <c r="AU57" i="2" s="1"/>
  <c r="AV57" i="2" s="1"/>
  <c r="AW57" i="2" s="1"/>
  <c r="AX57" i="2" s="1"/>
  <c r="AY57" i="2" s="1"/>
  <c r="AZ57" i="2" s="1"/>
  <c r="AQ70" i="2"/>
  <c r="BC56" i="2"/>
  <c r="G53" i="1" s="1"/>
  <c r="AP76" i="2"/>
  <c r="E52" i="1" s="1"/>
  <c r="AP72" i="2"/>
  <c r="AT16" i="2"/>
  <c r="AT74" i="2" l="1"/>
  <c r="I55" i="1"/>
  <c r="J55" i="1" s="1"/>
  <c r="K55" i="1" s="1"/>
  <c r="AQ71" i="2"/>
  <c r="C53" i="1"/>
  <c r="BB60" i="2"/>
  <c r="F56" i="1"/>
  <c r="D52" i="1"/>
  <c r="H52" i="1"/>
  <c r="AQ72" i="2"/>
  <c r="AQ76" i="2"/>
  <c r="E53" i="1" s="1"/>
  <c r="BC57" i="2"/>
  <c r="G54" i="1" s="1"/>
  <c r="AS50" i="2"/>
  <c r="B58" i="2"/>
  <c r="AS58" i="2" s="1"/>
  <c r="AT58" i="2" s="1"/>
  <c r="AU58" i="2" s="1"/>
  <c r="AV58" i="2" s="1"/>
  <c r="AW58" i="2" s="1"/>
  <c r="AX58" i="2" s="1"/>
  <c r="AY58" i="2" s="1"/>
  <c r="AZ58" i="2" s="1"/>
  <c r="AR70" i="2"/>
  <c r="AU16" i="2"/>
  <c r="AU74" i="2" l="1"/>
  <c r="I56" i="1"/>
  <c r="J56" i="1" s="1"/>
  <c r="K56" i="1" s="1"/>
  <c r="AR71" i="2"/>
  <c r="C54" i="1"/>
  <c r="F57" i="1"/>
  <c r="BB61" i="2"/>
  <c r="H53" i="1"/>
  <c r="D53" i="1"/>
  <c r="AR72" i="2"/>
  <c r="AT50" i="2"/>
  <c r="AS70" i="2"/>
  <c r="B59" i="2"/>
  <c r="AT59" i="2" s="1"/>
  <c r="AU59" i="2" s="1"/>
  <c r="AV59" i="2" s="1"/>
  <c r="AW59" i="2" s="1"/>
  <c r="AX59" i="2" s="1"/>
  <c r="AY59" i="2" s="1"/>
  <c r="AZ59" i="2" s="1"/>
  <c r="BC58" i="2"/>
  <c r="G55" i="1" s="1"/>
  <c r="AR76" i="2"/>
  <c r="E54" i="1" s="1"/>
  <c r="AV16" i="2"/>
  <c r="I57" i="1" l="1"/>
  <c r="J57" i="1" s="1"/>
  <c r="K57" i="1" s="1"/>
  <c r="AV74" i="2"/>
  <c r="AS71" i="2"/>
  <c r="C55" i="1"/>
  <c r="BB62" i="2"/>
  <c r="F58" i="1"/>
  <c r="H54" i="1"/>
  <c r="D54" i="1"/>
  <c r="AS72" i="2"/>
  <c r="AS76" i="2"/>
  <c r="E55" i="1" s="1"/>
  <c r="AU50" i="2"/>
  <c r="B60" i="2"/>
  <c r="AU60" i="2" s="1"/>
  <c r="AV60" i="2" s="1"/>
  <c r="AW60" i="2" s="1"/>
  <c r="AX60" i="2" s="1"/>
  <c r="AY60" i="2" s="1"/>
  <c r="AZ60" i="2" s="1"/>
  <c r="AT70" i="2"/>
  <c r="BC59" i="2"/>
  <c r="G56" i="1" s="1"/>
  <c r="AW16" i="2"/>
  <c r="AW74" i="2" l="1"/>
  <c r="I58" i="1"/>
  <c r="J58" i="1" s="1"/>
  <c r="K58" i="1" s="1"/>
  <c r="AT71" i="2"/>
  <c r="C56" i="1"/>
  <c r="BB63" i="2"/>
  <c r="F59" i="1"/>
  <c r="H55" i="1"/>
  <c r="D55" i="1"/>
  <c r="AT72" i="2"/>
  <c r="BC60" i="2"/>
  <c r="G57" i="1" s="1"/>
  <c r="AV50" i="2"/>
  <c r="B61" i="2"/>
  <c r="AV61" i="2" s="1"/>
  <c r="AW61" i="2" s="1"/>
  <c r="AX61" i="2" s="1"/>
  <c r="AY61" i="2" s="1"/>
  <c r="AZ61" i="2" s="1"/>
  <c r="AU70" i="2"/>
  <c r="AT76" i="2"/>
  <c r="E56" i="1" s="1"/>
  <c r="AX16" i="2"/>
  <c r="AX74" i="2" l="1"/>
  <c r="I59" i="1"/>
  <c r="J59" i="1" s="1"/>
  <c r="K59" i="1" s="1"/>
  <c r="AU71" i="2"/>
  <c r="C57" i="1"/>
  <c r="BB64" i="2"/>
  <c r="F60" i="1"/>
  <c r="H56" i="1"/>
  <c r="D56" i="1"/>
  <c r="AW50" i="2"/>
  <c r="B62" i="2"/>
  <c r="AW62" i="2" s="1"/>
  <c r="AX62" i="2" s="1"/>
  <c r="AY62" i="2" s="1"/>
  <c r="AZ62" i="2" s="1"/>
  <c r="AV70" i="2"/>
  <c r="AU76" i="2"/>
  <c r="E57" i="1" s="1"/>
  <c r="BC61" i="2"/>
  <c r="G58" i="1" s="1"/>
  <c r="AU72" i="2"/>
  <c r="AY16" i="2"/>
  <c r="AY74" i="2" l="1"/>
  <c r="I60" i="1"/>
  <c r="J60" i="1" s="1"/>
  <c r="K60" i="1" s="1"/>
  <c r="AV71" i="2"/>
  <c r="C58" i="1"/>
  <c r="BB65" i="2"/>
  <c r="F61" i="1"/>
  <c r="H57" i="1"/>
  <c r="D57" i="1"/>
  <c r="AV72" i="2"/>
  <c r="BC62" i="2"/>
  <c r="G59" i="1" s="1"/>
  <c r="AV76" i="2"/>
  <c r="E58" i="1" s="1"/>
  <c r="AX50" i="2"/>
  <c r="B63" i="2"/>
  <c r="AX63" i="2" s="1"/>
  <c r="AY63" i="2" s="1"/>
  <c r="AZ63" i="2" s="1"/>
  <c r="AW70" i="2"/>
  <c r="AZ16" i="2"/>
  <c r="AZ74" i="2" l="1"/>
  <c r="I62" i="1" s="1"/>
  <c r="J62" i="1" s="1"/>
  <c r="K62" i="1" s="1"/>
  <c r="I61" i="1"/>
  <c r="J61" i="1" s="1"/>
  <c r="K61" i="1" s="1"/>
  <c r="AW71" i="2"/>
  <c r="C59" i="1"/>
  <c r="F62" i="1"/>
  <c r="BB66" i="2"/>
  <c r="H58" i="1"/>
  <c r="D58" i="1"/>
  <c r="AW72" i="2"/>
  <c r="BC63" i="2"/>
  <c r="G60" i="1" s="1"/>
  <c r="AY50" i="2"/>
  <c r="AX70" i="2"/>
  <c r="B64" i="2"/>
  <c r="AY64" i="2" s="1"/>
  <c r="AZ64" i="2" s="1"/>
  <c r="AW76" i="2"/>
  <c r="E59" i="1" s="1"/>
  <c r="AX71" i="2" l="1"/>
  <c r="C60" i="1"/>
  <c r="H59" i="1"/>
  <c r="D59" i="1"/>
  <c r="AX72" i="2"/>
  <c r="AZ50" i="2"/>
  <c r="B65" i="2"/>
  <c r="AZ65" i="2" s="1"/>
  <c r="AY70" i="2"/>
  <c r="AX76" i="2"/>
  <c r="E60" i="1" s="1"/>
  <c r="BC64" i="2"/>
  <c r="G61" i="1" s="1"/>
  <c r="AY71" i="2" l="1"/>
  <c r="C61" i="1"/>
  <c r="H60" i="1"/>
  <c r="D60" i="1"/>
  <c r="AY72" i="2"/>
  <c r="AY76" i="2"/>
  <c r="E61" i="1" s="1"/>
  <c r="BC65" i="2"/>
  <c r="G62" i="1" s="1"/>
  <c r="AZ70" i="2"/>
  <c r="B66" i="2"/>
  <c r="AZ71" i="2" l="1"/>
  <c r="C62" i="1"/>
  <c r="H62" i="1" s="1"/>
  <c r="H61" i="1"/>
  <c r="D61" i="1"/>
  <c r="BC66" i="2"/>
  <c r="AZ72" i="2"/>
  <c r="AZ76" i="2"/>
  <c r="E62" i="1" s="1"/>
  <c r="D62" i="1" l="1"/>
</calcChain>
</file>

<file path=xl/comments1.xml><?xml version="1.0" encoding="utf-8"?>
<comments xmlns="http://schemas.openxmlformats.org/spreadsheetml/2006/main">
  <authors>
    <author>PC</author>
  </authors>
  <commentList>
    <comment ref="B6" authorId="0">
      <text>
        <r>
          <rPr>
            <sz val="9"/>
            <color indexed="81"/>
            <rFont val="Tahoma"/>
            <family val="2"/>
          </rPr>
          <t xml:space="preserve">Bruttodividendenrendite
</t>
        </r>
      </text>
    </comment>
    <comment ref="C12" authorId="0">
      <text>
        <r>
          <rPr>
            <sz val="9"/>
            <color indexed="81"/>
            <rFont val="Tahoma"/>
            <family val="2"/>
          </rPr>
          <t xml:space="preserve">
Der jährliche Ertrag ist der Gewinn, der im abgelaufenen Jahr erzielt wurde, wenn die Dividende unter gleichen Bedingungen reinvestiert wird.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
Der monatliche Ertrag, der im Laufe des Jahres erzielt wurde.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
Alle Erträge über den gesamten Investitionszeitraum bei Reinvestition.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Das Startkapital und alle gesparten Erträge
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
Die Summe des gesparten Kapitals und die wieder angelegten Erträge wie Dividenden, Zinsen etc.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Die Rendite der aktuellen Erlöse bezogen auf das gesamte investierte Kapital
</t>
        </r>
      </text>
    </comment>
    <comment ref="I12" authorId="0">
      <text>
        <r>
          <rPr>
            <sz val="9"/>
            <color indexed="81"/>
            <rFont val="Tahoma"/>
            <family val="2"/>
          </rPr>
          <t>Die Renditeentwicklung auf das Startkapital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Der Ertrag, der die Erstanlage nach X Jahren bietet, ohne die Dividenden wieder anzulegen.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BB15" authorId="0">
      <text>
        <r>
          <rPr>
            <sz val="9"/>
            <color indexed="81"/>
            <rFont val="Tahoma"/>
            <family val="2"/>
          </rPr>
          <t xml:space="preserve">
Nur eigene Sparleistung
</t>
        </r>
      </text>
    </comment>
    <comment ref="BC15" authorId="0">
      <text>
        <r>
          <rPr>
            <sz val="9"/>
            <color indexed="81"/>
            <rFont val="Tahoma"/>
            <family val="2"/>
          </rPr>
          <t xml:space="preserve">
Sparleistung + Dividende
</t>
        </r>
      </text>
    </comment>
  </commentList>
</comments>
</file>

<file path=xl/sharedStrings.xml><?xml version="1.0" encoding="utf-8"?>
<sst xmlns="http://schemas.openxmlformats.org/spreadsheetml/2006/main" count="61" uniqueCount="57">
  <si>
    <t>Vorbemerkung</t>
  </si>
  <si>
    <t>Startkapital</t>
  </si>
  <si>
    <t>mtl. Sparrate</t>
  </si>
  <si>
    <t>www.Rente-mit-Dividende.de</t>
  </si>
  <si>
    <t>Dateidownload von:</t>
  </si>
  <si>
    <t>Mit Hilfe der Tabelle soll eine theoretische Kapitalentwicklung  dargestellt werden, um eine zumindest langfristige Grobplanung zu ermöglichen.</t>
  </si>
  <si>
    <t>Version</t>
  </si>
  <si>
    <t>Änderungen</t>
  </si>
  <si>
    <t>Erstellung der Datei</t>
  </si>
  <si>
    <t>Kontakt</t>
  </si>
  <si>
    <t>Für Fehlermeldungen, Verbesserungsvorschläge bitte eine Mail an:</t>
  </si>
  <si>
    <t>info@rente-mit-dividende.de</t>
  </si>
  <si>
    <t>Disclaimer</t>
  </si>
  <si>
    <t>Für die Richtigkeit der Formeln, der Ergebnisse und evtl. daraus folgende Kapitalmaßnahmen wird keine Verantwortung übernommen.</t>
  </si>
  <si>
    <t>Ertrag nach Jahren</t>
  </si>
  <si>
    <t>Jahre</t>
  </si>
  <si>
    <t>Eingezahltes Kapital</t>
  </si>
  <si>
    <t>Jährlicher Ertrag</t>
  </si>
  <si>
    <t>Gesamtertrag</t>
  </si>
  <si>
    <t>Die Formeln im Bereich Berechnungen sind bewusst einfach gehalten, damit der weniger bewanderte Nutzer diese leichter nachvollziehen und</t>
  </si>
  <si>
    <t>Eingabe</t>
  </si>
  <si>
    <t>Div.-Rendite</t>
  </si>
  <si>
    <t>Div.-Steigerung</t>
  </si>
  <si>
    <t>Die jährliche Steigerung der Dividende wird ebenfalls in % eingegeben. Die Ergebnisse werden netto - also nach Steuer - ausgegeben.</t>
  </si>
  <si>
    <t>Die Dividendenrendite bei Kauf wird brutto in % eingegeben, die Steuer 25% + Soli 5,5% werden automatisch abgezogen. Ein möglicher Freibetrag ist nicht berücksichtigt.</t>
  </si>
  <si>
    <t>Hier keine Eingaben erforderlich!</t>
  </si>
  <si>
    <t>Sparrate mtl.</t>
  </si>
  <si>
    <t>Sparrate jährl.</t>
  </si>
  <si>
    <t>Rendite brutto</t>
  </si>
  <si>
    <t>Steuer 25%</t>
  </si>
  <si>
    <t>Soli 5,5%</t>
  </si>
  <si>
    <t>Rendite netto</t>
  </si>
  <si>
    <t>Neuanlage</t>
  </si>
  <si>
    <t>Steigerung</t>
  </si>
  <si>
    <t>Jahr</t>
  </si>
  <si>
    <t>Ende Jahr</t>
  </si>
  <si>
    <t>Gespart</t>
  </si>
  <si>
    <t>Inv. gesamt</t>
  </si>
  <si>
    <t>Rendite Erstanlage</t>
  </si>
  <si>
    <t>Gesamtes inv. Kapital</t>
  </si>
  <si>
    <t>mtl. Ertrag</t>
  </si>
  <si>
    <t>Dividendeneinnahme/Jahr</t>
  </si>
  <si>
    <t>Gesamtrendite %</t>
  </si>
  <si>
    <t xml:space="preserve"> €</t>
  </si>
  <si>
    <t xml:space="preserve"> %</t>
  </si>
  <si>
    <t>Ergebnisse netto</t>
  </si>
  <si>
    <t>Ertrag ohne Wiederanlage</t>
  </si>
  <si>
    <t>zumal niemand weiß, was nächste Woche ist.</t>
  </si>
  <si>
    <t xml:space="preserve">Ich habe die Berechnungen auf 50 Jahre ausgelegt, um den Zinseszins-Effekt besser zu dokumentieren. Realistisch sollte der Bereich 15 bis 25 Jahre in Betracht gezogen werden, </t>
  </si>
  <si>
    <t>Durchschn. Rendite gesamt</t>
  </si>
  <si>
    <t>Dividendeneinnahme/Monat</t>
  </si>
  <si>
    <r>
      <t xml:space="preserve">bei Bedarf an eigene Bedürfnisse anpassen kann. Das Kapital der Dividenden und die monatliche Sparrate wird angesammelt und im </t>
    </r>
    <r>
      <rPr>
        <b/>
        <sz val="12"/>
        <color theme="1"/>
        <rFont val="Calibri"/>
        <family val="2"/>
        <scheme val="minor"/>
      </rPr>
      <t>Folgejahr</t>
    </r>
    <r>
      <rPr>
        <sz val="12"/>
        <color theme="1"/>
        <rFont val="Calibri"/>
        <family val="2"/>
        <scheme val="minor"/>
      </rPr>
      <t xml:space="preserve"> neu angelegt.</t>
    </r>
  </si>
  <si>
    <t>Stand: Januar 2016</t>
  </si>
  <si>
    <t>In dieser Version werden die einzelnen Jahre angezeigt und nicht mehr in 5-Jahresblöcken</t>
  </si>
  <si>
    <t>Ertrag ohne Wiederanlage monatlich</t>
  </si>
  <si>
    <t>Rendite auf die     Erstanlage %</t>
  </si>
  <si>
    <r>
      <t>Die Spalte</t>
    </r>
    <r>
      <rPr>
        <b/>
        <sz val="11"/>
        <color theme="1"/>
        <rFont val="Calibri"/>
        <family val="2"/>
        <scheme val="minor"/>
      </rPr>
      <t xml:space="preserve"> K </t>
    </r>
    <r>
      <rPr>
        <sz val="11"/>
        <color theme="1"/>
        <rFont val="Calibri"/>
        <family val="2"/>
        <scheme val="minor"/>
      </rPr>
      <t>wurde eingefügt, in dieser wird der jährliche Ertrag ohne Wiederanlage auf das Monat umgerechnet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</si>
</sst>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/>
    <xf numFmtId="0" fontId="6" fillId="0" borderId="0" xfId="0" applyFont="1"/>
    <xf numFmtId="17" fontId="0" fillId="0" borderId="0" xfId="0" applyNumberFormat="1"/>
    <xf numFmtId="14" fontId="0" fillId="0" borderId="0" xfId="0" applyNumberFormat="1" applyAlignment="1">
      <alignment horizontal="left"/>
    </xf>
    <xf numFmtId="17" fontId="2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0" fontId="4" fillId="3" borderId="0" xfId="0" applyFont="1" applyFill="1"/>
    <xf numFmtId="0" fontId="1" fillId="3" borderId="0" xfId="0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4" borderId="3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6" xfId="0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right" indent="4"/>
    </xf>
    <xf numFmtId="4" fontId="2" fillId="2" borderId="0" xfId="0" applyNumberFormat="1" applyFont="1" applyFill="1" applyBorder="1" applyAlignment="1">
      <alignment horizontal="right" indent="4"/>
    </xf>
    <xf numFmtId="4" fontId="2" fillId="2" borderId="12" xfId="0" applyNumberFormat="1" applyFont="1" applyFill="1" applyBorder="1" applyAlignment="1">
      <alignment horizontal="right" indent="7"/>
    </xf>
    <xf numFmtId="0" fontId="2" fillId="2" borderId="8" xfId="0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right" indent="4"/>
    </xf>
    <xf numFmtId="4" fontId="2" fillId="2" borderId="1" xfId="0" applyNumberFormat="1" applyFont="1" applyFill="1" applyBorder="1" applyAlignment="1">
      <alignment horizontal="right" indent="4"/>
    </xf>
    <xf numFmtId="4" fontId="2" fillId="2" borderId="13" xfId="0" applyNumberFormat="1" applyFont="1" applyFill="1" applyBorder="1" applyAlignment="1">
      <alignment horizontal="right" indent="7"/>
    </xf>
    <xf numFmtId="4" fontId="2" fillId="2" borderId="5" xfId="0" applyNumberFormat="1" applyFont="1" applyFill="1" applyBorder="1"/>
    <xf numFmtId="4" fontId="2" fillId="2" borderId="7" xfId="0" applyNumberFormat="1" applyFont="1" applyFill="1" applyBorder="1"/>
    <xf numFmtId="4" fontId="2" fillId="2" borderId="9" xfId="0" applyNumberFormat="1" applyFont="1" applyFill="1" applyBorder="1"/>
    <xf numFmtId="4" fontId="2" fillId="2" borderId="12" xfId="0" applyNumberFormat="1" applyFont="1" applyFill="1" applyBorder="1" applyAlignment="1">
      <alignment horizontal="right" indent="6"/>
    </xf>
    <xf numFmtId="4" fontId="2" fillId="2" borderId="13" xfId="0" applyNumberFormat="1" applyFont="1" applyFill="1" applyBorder="1" applyAlignment="1">
      <alignment horizontal="right" indent="6"/>
    </xf>
    <xf numFmtId="4" fontId="2" fillId="2" borderId="14" xfId="0" applyNumberFormat="1" applyFont="1" applyFill="1" applyBorder="1" applyAlignment="1">
      <alignment horizontal="right" indent="7"/>
    </xf>
    <xf numFmtId="4" fontId="2" fillId="2" borderId="14" xfId="0" applyNumberFormat="1" applyFont="1" applyFill="1" applyBorder="1" applyAlignment="1">
      <alignment horizontal="right" indent="2"/>
    </xf>
    <xf numFmtId="4" fontId="2" fillId="2" borderId="12" xfId="0" applyNumberFormat="1" applyFont="1" applyFill="1" applyBorder="1" applyAlignment="1">
      <alignment horizontal="right" indent="2"/>
    </xf>
    <xf numFmtId="4" fontId="2" fillId="2" borderId="13" xfId="0" applyNumberFormat="1" applyFont="1" applyFill="1" applyBorder="1" applyAlignment="1">
      <alignment horizontal="right" indent="2"/>
    </xf>
    <xf numFmtId="0" fontId="2" fillId="2" borderId="3" xfId="0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right" indent="4"/>
    </xf>
    <xf numFmtId="4" fontId="2" fillId="2" borderId="4" xfId="0" applyNumberFormat="1" applyFont="1" applyFill="1" applyBorder="1" applyAlignment="1">
      <alignment horizontal="right" indent="4"/>
    </xf>
    <xf numFmtId="4" fontId="2" fillId="2" borderId="14" xfId="0" applyNumberFormat="1" applyFont="1" applyFill="1" applyBorder="1" applyAlignment="1">
      <alignment horizontal="right" indent="6"/>
    </xf>
    <xf numFmtId="4" fontId="2" fillId="2" borderId="3" xfId="0" applyNumberFormat="1" applyFont="1" applyFill="1" applyBorder="1" applyAlignment="1">
      <alignment horizontal="right" indent="4"/>
    </xf>
    <xf numFmtId="4" fontId="2" fillId="2" borderId="6" xfId="0" applyNumberFormat="1" applyFont="1" applyFill="1" applyBorder="1" applyAlignment="1">
      <alignment horizontal="right" indent="4"/>
    </xf>
    <xf numFmtId="4" fontId="2" fillId="2" borderId="8" xfId="0" applyNumberFormat="1" applyFont="1" applyFill="1" applyBorder="1" applyAlignment="1">
      <alignment horizontal="right" indent="4"/>
    </xf>
    <xf numFmtId="4" fontId="2" fillId="2" borderId="0" xfId="0" applyNumberFormat="1" applyFont="1" applyFill="1" applyBorder="1" applyAlignment="1">
      <alignment horizontal="right" indent="5"/>
    </xf>
    <xf numFmtId="4" fontId="2" fillId="2" borderId="4" xfId="0" applyNumberFormat="1" applyFont="1" applyFill="1" applyBorder="1" applyAlignment="1">
      <alignment horizontal="right" indent="5"/>
    </xf>
    <xf numFmtId="4" fontId="2" fillId="2" borderId="1" xfId="0" applyNumberFormat="1" applyFont="1" applyFill="1" applyBorder="1" applyAlignment="1">
      <alignment horizontal="right" indent="5"/>
    </xf>
    <xf numFmtId="0" fontId="2" fillId="0" borderId="6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 indent="4"/>
    </xf>
    <xf numFmtId="4" fontId="2" fillId="0" borderId="12" xfId="0" applyNumberFormat="1" applyFont="1" applyFill="1" applyBorder="1" applyAlignment="1">
      <alignment horizontal="right" indent="4"/>
    </xf>
    <xf numFmtId="4" fontId="2" fillId="0" borderId="0" xfId="0" applyNumberFormat="1" applyFont="1" applyFill="1" applyBorder="1" applyAlignment="1">
      <alignment horizontal="right" indent="4"/>
    </xf>
    <xf numFmtId="4" fontId="2" fillId="0" borderId="12" xfId="0" applyNumberFormat="1" applyFont="1" applyFill="1" applyBorder="1" applyAlignment="1">
      <alignment horizontal="right" indent="6"/>
    </xf>
    <xf numFmtId="4" fontId="2" fillId="0" borderId="0" xfId="0" applyNumberFormat="1" applyFont="1" applyFill="1" applyBorder="1" applyAlignment="1">
      <alignment horizontal="right" indent="5"/>
    </xf>
    <xf numFmtId="4" fontId="2" fillId="0" borderId="12" xfId="0" applyNumberFormat="1" applyFont="1" applyFill="1" applyBorder="1" applyAlignment="1">
      <alignment horizontal="right" indent="7"/>
    </xf>
    <xf numFmtId="0" fontId="2" fillId="0" borderId="8" xfId="0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right" indent="4"/>
    </xf>
    <xf numFmtId="4" fontId="2" fillId="0" borderId="13" xfId="0" applyNumberFormat="1" applyFont="1" applyFill="1" applyBorder="1" applyAlignment="1">
      <alignment horizontal="right" indent="4"/>
    </xf>
    <xf numFmtId="4" fontId="2" fillId="0" borderId="1" xfId="0" applyNumberFormat="1" applyFont="1" applyFill="1" applyBorder="1" applyAlignment="1">
      <alignment horizontal="right" indent="4"/>
    </xf>
    <xf numFmtId="4" fontId="2" fillId="0" borderId="13" xfId="0" applyNumberFormat="1" applyFont="1" applyFill="1" applyBorder="1" applyAlignment="1">
      <alignment horizontal="right" indent="6"/>
    </xf>
    <xf numFmtId="4" fontId="2" fillId="0" borderId="1" xfId="0" applyNumberFormat="1" applyFont="1" applyFill="1" applyBorder="1" applyAlignment="1">
      <alignment horizontal="right" indent="5"/>
    </xf>
    <xf numFmtId="4" fontId="2" fillId="0" borderId="13" xfId="0" applyNumberFormat="1" applyFont="1" applyFill="1" applyBorder="1" applyAlignment="1">
      <alignment horizontal="right" indent="7"/>
    </xf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 indent="4"/>
    </xf>
    <xf numFmtId="4" fontId="2" fillId="0" borderId="14" xfId="0" applyNumberFormat="1" applyFont="1" applyFill="1" applyBorder="1" applyAlignment="1">
      <alignment horizontal="right" indent="4"/>
    </xf>
    <xf numFmtId="4" fontId="2" fillId="0" borderId="4" xfId="0" applyNumberFormat="1" applyFont="1" applyFill="1" applyBorder="1" applyAlignment="1">
      <alignment horizontal="right" indent="4"/>
    </xf>
    <xf numFmtId="4" fontId="2" fillId="0" borderId="14" xfId="0" applyNumberFormat="1" applyFont="1" applyFill="1" applyBorder="1" applyAlignment="1">
      <alignment horizontal="right" indent="6"/>
    </xf>
    <xf numFmtId="4" fontId="2" fillId="0" borderId="4" xfId="0" applyNumberFormat="1" applyFont="1" applyFill="1" applyBorder="1" applyAlignment="1">
      <alignment horizontal="right" indent="5"/>
    </xf>
    <xf numFmtId="4" fontId="2" fillId="0" borderId="14" xfId="0" applyNumberFormat="1" applyFont="1" applyFill="1" applyBorder="1" applyAlignment="1">
      <alignment horizontal="right" indent="7"/>
    </xf>
    <xf numFmtId="0" fontId="2" fillId="4" borderId="1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164" fontId="2" fillId="3" borderId="0" xfId="0" applyNumberFormat="1" applyFont="1" applyFill="1" applyAlignment="1">
      <alignment horizontal="center"/>
    </xf>
    <xf numFmtId="164" fontId="2" fillId="4" borderId="2" xfId="0" applyNumberFormat="1" applyFont="1" applyFill="1" applyBorder="1" applyAlignment="1">
      <alignment horizontal="center" wrapText="1"/>
    </xf>
    <xf numFmtId="164" fontId="0" fillId="3" borderId="0" xfId="0" applyNumberForma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/>
              <a:t>E</a:t>
            </a:r>
            <a:r>
              <a:rPr lang="de-DE" sz="1400" baseline="0"/>
              <a:t>ntwicklung der Ersttanlage über 25 Jahre ohne Reinvestition der Dividende  (Spalte J)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Berechnungen!$C$16:$AA$16</c:f>
              <c:numCache>
                <c:formatCode>#,##0.00</c:formatCode>
                <c:ptCount val="25"/>
                <c:pt idx="0">
                  <c:v>184.0625</c:v>
                </c:pt>
                <c:pt idx="1">
                  <c:v>198.78750000000002</c:v>
                </c:pt>
                <c:pt idx="2">
                  <c:v>214.69050000000004</c:v>
                </c:pt>
                <c:pt idx="3">
                  <c:v>231.86574000000007</c:v>
                </c:pt>
                <c:pt idx="4">
                  <c:v>250.4149992000001</c:v>
                </c:pt>
                <c:pt idx="5">
                  <c:v>270.44819913600014</c:v>
                </c:pt>
                <c:pt idx="6">
                  <c:v>292.08405506688018</c:v>
                </c:pt>
                <c:pt idx="7">
                  <c:v>315.45077947223064</c:v>
                </c:pt>
                <c:pt idx="8">
                  <c:v>340.68684183000909</c:v>
                </c:pt>
                <c:pt idx="9">
                  <c:v>367.94178917640983</c:v>
                </c:pt>
                <c:pt idx="10">
                  <c:v>397.37713231052265</c:v>
                </c:pt>
                <c:pt idx="11">
                  <c:v>429.16730289536451</c:v>
                </c:pt>
                <c:pt idx="12">
                  <c:v>463.50068712699368</c:v>
                </c:pt>
                <c:pt idx="13">
                  <c:v>500.58074209715323</c:v>
                </c:pt>
                <c:pt idx="14">
                  <c:v>540.62720146492552</c:v>
                </c:pt>
                <c:pt idx="15">
                  <c:v>583.87737758211961</c:v>
                </c:pt>
                <c:pt idx="16">
                  <c:v>630.58756778868917</c:v>
                </c:pt>
                <c:pt idx="17">
                  <c:v>681.03457321178439</c:v>
                </c:pt>
                <c:pt idx="18">
                  <c:v>735.51733906872721</c:v>
                </c:pt>
                <c:pt idx="19">
                  <c:v>794.35872619422548</c:v>
                </c:pt>
                <c:pt idx="20">
                  <c:v>857.90742428976353</c:v>
                </c:pt>
                <c:pt idx="21">
                  <c:v>926.5400182329447</c:v>
                </c:pt>
                <c:pt idx="22">
                  <c:v>1000.6632196915804</c:v>
                </c:pt>
                <c:pt idx="23">
                  <c:v>1080.7162772669069</c:v>
                </c:pt>
                <c:pt idx="24">
                  <c:v>1167.1735794482595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681920"/>
        <c:axId val="281683456"/>
      </c:lineChart>
      <c:catAx>
        <c:axId val="281681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281683456"/>
        <c:crosses val="autoZero"/>
        <c:auto val="1"/>
        <c:lblAlgn val="ctr"/>
        <c:lblOffset val="100"/>
        <c:noMultiLvlLbl val="0"/>
      </c:catAx>
      <c:valAx>
        <c:axId val="2816834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8168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/>
              <a:t>Entwicklung des mtl. Einkommens über 25 Jahre (Spalte D)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Berechnungen!$C$71:$AA$71</c:f>
              <c:numCache>
                <c:formatCode>#,##0.00</c:formatCode>
                <c:ptCount val="25"/>
                <c:pt idx="0">
                  <c:v>15.338541666666666</c:v>
                </c:pt>
                <c:pt idx="1">
                  <c:v>18.688575032552084</c:v>
                </c:pt>
                <c:pt idx="2">
                  <c:v>22.368272619349167</c:v>
                </c:pt>
                <c:pt idx="3">
                  <c:v>26.410075446796998</c:v>
                </c:pt>
                <c:pt idx="4">
                  <c:v>30.849616933733369</c:v>
                </c:pt>
                <c:pt idx="5">
                  <c:v>35.72603705011857</c:v>
                </c:pt>
                <c:pt idx="6">
                  <c:v>41.082327383581806</c:v>
                </c:pt>
                <c:pt idx="7">
                  <c:v>46.965710162672401</c:v>
                </c:pt>
                <c:pt idx="8">
                  <c:v>53.42805457836787</c:v>
                </c:pt>
                <c:pt idx="9">
                  <c:v>60.526334074220408</c:v>
                </c:pt>
                <c:pt idx="10">
                  <c:v>68.323128636711672</c:v>
                </c:pt>
                <c:pt idx="11">
                  <c:v>76.887176514118067</c:v>
                </c:pt>
                <c:pt idx="12">
                  <c:v>86.293980227960517</c:v>
                </c:pt>
                <c:pt idx="13">
                  <c:v>96.626472219768246</c:v>
                </c:pt>
                <c:pt idx="14">
                  <c:v>107.97574600164485</c:v>
                </c:pt>
                <c:pt idx="15">
                  <c:v>120.4418592566192</c:v>
                </c:pt>
                <c:pt idx="16">
                  <c:v>134.13471596909088</c:v>
                </c:pt>
                <c:pt idx="17">
                  <c:v>149.17503536242427</c:v>
                </c:pt>
                <c:pt idx="18">
                  <c:v>165.69541618605783</c:v>
                </c:pt>
                <c:pt idx="19">
                  <c:v>183.84150573511712</c:v>
                </c:pt>
                <c:pt idx="20">
                  <c:v>203.77328390886342</c:v>
                </c:pt>
                <c:pt idx="21">
                  <c:v>225.66647362852009</c:v>
                </c:pt>
                <c:pt idx="22">
                  <c:v>249.71409004902659</c:v>
                </c:pt>
                <c:pt idx="23">
                  <c:v>276.12814222291365</c:v>
                </c:pt>
                <c:pt idx="24">
                  <c:v>305.14150221853731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708032"/>
        <c:axId val="281709568"/>
      </c:lineChart>
      <c:catAx>
        <c:axId val="281708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281709568"/>
        <c:crosses val="autoZero"/>
        <c:auto val="1"/>
        <c:lblAlgn val="ctr"/>
        <c:lblOffset val="100"/>
        <c:noMultiLvlLbl val="0"/>
      </c:catAx>
      <c:valAx>
        <c:axId val="28170956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8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1390650</xdr:colOff>
      <xdr:row>85</xdr:row>
      <xdr:rowOff>23812</xdr:rowOff>
    </xdr:from>
    <xdr:to>
      <xdr:col>7</xdr:col>
      <xdr:colOff>952501</xdr:colOff>
      <xdr:row>99</xdr:row>
      <xdr:rowOff>123826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84</xdr:row>
      <xdr:rowOff>100012</xdr:rowOff>
    </xdr:from>
    <xdr:to>
      <xdr:col>4</xdr:col>
      <xdr:colOff>723900</xdr:colOff>
      <xdr:row>99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rente-mit-dividende.de" TargetMode="External"/><Relationship Id="rId1" Type="http://schemas.openxmlformats.org/officeDocument/2006/relationships/hyperlink" Target="http://www.rente-mit-dividende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70"/>
  <sheetViews>
    <sheetView tabSelected="1" zoomScaleNormal="100" workbookViewId="0">
      <pane ySplit="12" topLeftCell="A13" activePane="bottomLeft" state="frozenSplit"/>
      <selection pane="bottomLeft" activeCell="C4" sqref="C4"/>
    </sheetView>
  </sheetViews>
  <sheetFormatPr baseColWidth="10" defaultRowHeight="15" x14ac:dyDescent="0.25"/>
  <cols>
    <col min="1" max="1" width="5.85546875" style="29" customWidth="1"/>
    <col min="2" max="2" width="16" style="29" customWidth="1"/>
    <col min="3" max="3" width="20.85546875" style="29" customWidth="1"/>
    <col min="4" max="4" width="21" style="29" customWidth="1"/>
    <col min="5" max="5" width="23" style="29" customWidth="1"/>
    <col min="6" max="6" width="23.85546875" style="29" customWidth="1"/>
    <col min="7" max="7" width="23" style="29" customWidth="1"/>
    <col min="8" max="9" width="19.28515625" style="29" customWidth="1"/>
    <col min="10" max="10" width="28.140625" style="29" customWidth="1"/>
    <col min="11" max="11" width="18" style="90" customWidth="1"/>
    <col min="12" max="12" width="28" style="29" customWidth="1"/>
    <col min="13" max="16384" width="11.42578125" style="29"/>
  </cols>
  <sheetData>
    <row r="1" spans="2:12" ht="11.25" customHeight="1" x14ac:dyDescent="0.25"/>
    <row r="2" spans="2:12" s="25" customFormat="1" ht="21" x14ac:dyDescent="0.35">
      <c r="B2" s="24" t="s">
        <v>20</v>
      </c>
      <c r="C2" s="24"/>
      <c r="D2" s="24"/>
      <c r="I2" s="24"/>
      <c r="K2" s="91"/>
    </row>
    <row r="3" spans="2:12" s="26" customFormat="1" ht="7.5" customHeight="1" x14ac:dyDescent="0.25">
      <c r="K3" s="88"/>
    </row>
    <row r="4" spans="2:12" s="26" customFormat="1" ht="15.75" x14ac:dyDescent="0.25">
      <c r="B4" s="30" t="s">
        <v>1</v>
      </c>
      <c r="C4" s="47">
        <v>10000</v>
      </c>
      <c r="D4" s="41" t="s">
        <v>43</v>
      </c>
      <c r="E4" s="27"/>
      <c r="I4" s="28"/>
      <c r="J4" s="28"/>
      <c r="K4" s="88"/>
      <c r="L4" s="28"/>
    </row>
    <row r="5" spans="2:12" s="26" customFormat="1" ht="15.75" x14ac:dyDescent="0.25">
      <c r="B5" s="31" t="s">
        <v>2</v>
      </c>
      <c r="C5" s="48">
        <v>100</v>
      </c>
      <c r="D5" s="42" t="s">
        <v>43</v>
      </c>
      <c r="E5" s="27"/>
      <c r="I5" s="28"/>
      <c r="K5" s="88"/>
    </row>
    <row r="6" spans="2:12" s="26" customFormat="1" ht="15.75" x14ac:dyDescent="0.25">
      <c r="B6" s="31" t="s">
        <v>21</v>
      </c>
      <c r="C6" s="48">
        <v>2.5</v>
      </c>
      <c r="D6" s="42" t="s">
        <v>44</v>
      </c>
      <c r="E6" s="27"/>
      <c r="I6" s="28"/>
      <c r="K6" s="88"/>
    </row>
    <row r="7" spans="2:12" s="26" customFormat="1" ht="15.75" x14ac:dyDescent="0.25">
      <c r="B7" s="32" t="s">
        <v>22</v>
      </c>
      <c r="C7" s="49">
        <v>8</v>
      </c>
      <c r="D7" s="43" t="s">
        <v>44</v>
      </c>
      <c r="E7" s="27"/>
      <c r="I7" s="28"/>
      <c r="K7" s="88"/>
    </row>
    <row r="8" spans="2:12" s="26" customFormat="1" ht="9.75" customHeight="1" x14ac:dyDescent="0.25">
      <c r="I8" s="28"/>
      <c r="K8" s="88"/>
    </row>
    <row r="9" spans="2:12" s="26" customFormat="1" ht="9" customHeight="1" x14ac:dyDescent="0.25">
      <c r="F9" s="28"/>
      <c r="I9" s="28"/>
      <c r="K9" s="88"/>
    </row>
    <row r="10" spans="2:12" s="26" customFormat="1" ht="21" x14ac:dyDescent="0.35">
      <c r="B10" s="24" t="s">
        <v>45</v>
      </c>
      <c r="C10" s="24"/>
      <c r="D10" s="24"/>
      <c r="E10" s="25"/>
      <c r="F10" s="25"/>
      <c r="G10" s="25"/>
      <c r="I10" s="28"/>
      <c r="K10" s="88"/>
    </row>
    <row r="11" spans="2:12" s="26" customFormat="1" ht="5.25" customHeight="1" x14ac:dyDescent="0.25">
      <c r="I11" s="28"/>
      <c r="K11" s="88"/>
    </row>
    <row r="12" spans="2:12" s="87" customFormat="1" ht="47.25" x14ac:dyDescent="0.25">
      <c r="B12" s="81" t="s">
        <v>15</v>
      </c>
      <c r="C12" s="82" t="s">
        <v>17</v>
      </c>
      <c r="D12" s="83" t="s">
        <v>40</v>
      </c>
      <c r="E12" s="82" t="s">
        <v>18</v>
      </c>
      <c r="F12" s="82" t="s">
        <v>16</v>
      </c>
      <c r="G12" s="84" t="s">
        <v>39</v>
      </c>
      <c r="H12" s="85" t="s">
        <v>42</v>
      </c>
      <c r="I12" s="86" t="s">
        <v>55</v>
      </c>
      <c r="J12" s="85" t="s">
        <v>46</v>
      </c>
      <c r="K12" s="89" t="s">
        <v>54</v>
      </c>
    </row>
    <row r="13" spans="2:12" s="26" customFormat="1" ht="15.75" x14ac:dyDescent="0.25">
      <c r="B13" s="50">
        <v>1</v>
      </c>
      <c r="C13" s="54">
        <f>Berechnungen!C70</f>
        <v>184.0625</v>
      </c>
      <c r="D13" s="51">
        <f>C13/12</f>
        <v>15.338541666666666</v>
      </c>
      <c r="E13" s="52">
        <f>Berechnungen!C76</f>
        <v>184.0625</v>
      </c>
      <c r="F13" s="51">
        <f>Berechnungen!$BB16</f>
        <v>10000</v>
      </c>
      <c r="G13" s="52">
        <f>Berechnungen!$BC16</f>
        <v>10000</v>
      </c>
      <c r="H13" s="53">
        <f>C13/G13*100</f>
        <v>1.840625</v>
      </c>
      <c r="I13" s="58">
        <f>Berechnungen!C74</f>
        <v>1.840625</v>
      </c>
      <c r="J13" s="46">
        <f>$C$4*I13/100</f>
        <v>184.0625</v>
      </c>
      <c r="K13" s="95">
        <f>J13/12</f>
        <v>15.338541666666666</v>
      </c>
    </row>
    <row r="14" spans="2:12" s="26" customFormat="1" ht="15.75" x14ac:dyDescent="0.25">
      <c r="B14" s="60">
        <v>2</v>
      </c>
      <c r="C14" s="61">
        <f>Berechnungen!D70</f>
        <v>224.26290039062502</v>
      </c>
      <c r="D14" s="62">
        <f t="shared" ref="D14:D21" si="0">C14/12</f>
        <v>18.688575032552084</v>
      </c>
      <c r="E14" s="63">
        <f>Berechnungen!D$76</f>
        <v>408.32540039062502</v>
      </c>
      <c r="F14" s="62">
        <f>Berechnungen!$BB17</f>
        <v>11200</v>
      </c>
      <c r="G14" s="63">
        <f>Berechnungen!$BC17</f>
        <v>11384.0625</v>
      </c>
      <c r="H14" s="64">
        <f t="shared" ref="H14:H62" si="1">C14/G14*100</f>
        <v>1.9699724978725741</v>
      </c>
      <c r="I14" s="65">
        <f>Berechnungen!D$74</f>
        <v>1.9878750000000001</v>
      </c>
      <c r="J14" s="66">
        <f>$C$4*I14/100</f>
        <v>198.78749999999999</v>
      </c>
      <c r="K14" s="93">
        <f>J14/12</f>
        <v>16.565625000000001</v>
      </c>
    </row>
    <row r="15" spans="2:12" s="26" customFormat="1" ht="15.75" x14ac:dyDescent="0.25">
      <c r="B15" s="33">
        <v>3</v>
      </c>
      <c r="C15" s="55">
        <f>Berechnungen!E$70</f>
        <v>268.41927143218999</v>
      </c>
      <c r="D15" s="34">
        <f t="shared" si="0"/>
        <v>22.368272619349167</v>
      </c>
      <c r="E15" s="35">
        <f>Berechnungen!E$76</f>
        <v>676.74467182281501</v>
      </c>
      <c r="F15" s="34">
        <f>Berechnungen!$BB18</f>
        <v>12400</v>
      </c>
      <c r="G15" s="35">
        <f>Berechnungen!$BC18</f>
        <v>12808.325400390626</v>
      </c>
      <c r="H15" s="44">
        <f t="shared" si="1"/>
        <v>2.0956624932717887</v>
      </c>
      <c r="I15" s="57">
        <f>Berechnungen!E$74</f>
        <v>2.1469050000000003</v>
      </c>
      <c r="J15" s="36">
        <f t="shared" ref="J15:J21" si="2">$C$4*I15/100</f>
        <v>214.69050000000004</v>
      </c>
      <c r="K15" s="96">
        <f t="shared" ref="K15:K62" si="3">J15/12</f>
        <v>17.890875000000005</v>
      </c>
    </row>
    <row r="16" spans="2:12" s="26" customFormat="1" ht="15.75" x14ac:dyDescent="0.25">
      <c r="B16" s="60">
        <v>4</v>
      </c>
      <c r="C16" s="61">
        <f>Berechnungen!F$70</f>
        <v>316.920905361564</v>
      </c>
      <c r="D16" s="62">
        <f t="shared" si="0"/>
        <v>26.410075446796998</v>
      </c>
      <c r="E16" s="63">
        <f>Berechnungen!F$76</f>
        <v>993.665577184379</v>
      </c>
      <c r="F16" s="62">
        <f>Berechnungen!$BB19</f>
        <v>13600</v>
      </c>
      <c r="G16" s="63">
        <f>Berechnungen!$BC19</f>
        <v>14276.744671822817</v>
      </c>
      <c r="H16" s="64">
        <f t="shared" si="1"/>
        <v>2.2198401151423011</v>
      </c>
      <c r="I16" s="65">
        <f>Berechnungen!F$74</f>
        <v>2.3186574000000006</v>
      </c>
      <c r="J16" s="66">
        <f t="shared" si="2"/>
        <v>231.86574000000007</v>
      </c>
      <c r="K16" s="93">
        <f t="shared" si="3"/>
        <v>19.322145000000006</v>
      </c>
    </row>
    <row r="17" spans="2:11" s="26" customFormat="1" ht="15.75" x14ac:dyDescent="0.25">
      <c r="B17" s="37">
        <v>5</v>
      </c>
      <c r="C17" s="56">
        <f>Berechnungen!G$70</f>
        <v>370.19540320480041</v>
      </c>
      <c r="D17" s="38">
        <f t="shared" si="0"/>
        <v>30.849616933733369</v>
      </c>
      <c r="E17" s="39">
        <f>Berechnungen!G$76</f>
        <v>1363.8609803891795</v>
      </c>
      <c r="F17" s="38">
        <f>Berechnungen!$BB20</f>
        <v>14800</v>
      </c>
      <c r="G17" s="39">
        <f>Berechnungen!$BC20</f>
        <v>15793.66557718438</v>
      </c>
      <c r="H17" s="45">
        <f t="shared" si="1"/>
        <v>2.3439486001247669</v>
      </c>
      <c r="I17" s="59">
        <f>Berechnungen!G$74</f>
        <v>2.5041499920000008</v>
      </c>
      <c r="J17" s="40">
        <f t="shared" si="2"/>
        <v>250.4149992000001</v>
      </c>
      <c r="K17" s="97">
        <f t="shared" si="3"/>
        <v>20.867916600000008</v>
      </c>
    </row>
    <row r="18" spans="2:11" s="26" customFormat="1" ht="15.75" x14ac:dyDescent="0.25">
      <c r="B18" s="74">
        <v>6</v>
      </c>
      <c r="C18" s="75">
        <f>Berechnungen!H$70</f>
        <v>428.71244460142282</v>
      </c>
      <c r="D18" s="76">
        <f t="shared" si="0"/>
        <v>35.72603705011857</v>
      </c>
      <c r="E18" s="77">
        <f>Berechnungen!H$76</f>
        <v>1792.5734249906022</v>
      </c>
      <c r="F18" s="62">
        <f>Berechnungen!$BB21</f>
        <v>16000</v>
      </c>
      <c r="G18" s="77">
        <f>Berechnungen!$BC21</f>
        <v>17363.860980389181</v>
      </c>
      <c r="H18" s="78">
        <f>C18/G18*100</f>
        <v>2.4689926110650879</v>
      </c>
      <c r="I18" s="79">
        <f>Berechnungen!H$74</f>
        <v>2.7044819913600011</v>
      </c>
      <c r="J18" s="80">
        <f t="shared" si="2"/>
        <v>270.44819913600008</v>
      </c>
      <c r="K18" s="92">
        <f t="shared" si="3"/>
        <v>22.537349928000008</v>
      </c>
    </row>
    <row r="19" spans="2:11" s="26" customFormat="1" ht="15.75" x14ac:dyDescent="0.25">
      <c r="B19" s="33">
        <v>7</v>
      </c>
      <c r="C19" s="55">
        <f>Berechnungen!I$70</f>
        <v>492.9879286029817</v>
      </c>
      <c r="D19" s="34">
        <f t="shared" si="0"/>
        <v>41.082327383581806</v>
      </c>
      <c r="E19" s="35">
        <f>Berechnungen!I$76</f>
        <v>2285.561353593584</v>
      </c>
      <c r="F19" s="34">
        <f>Berechnungen!$BB22</f>
        <v>17200</v>
      </c>
      <c r="G19" s="35">
        <f>Berechnungen!$BC22</f>
        <v>18992.573424990605</v>
      </c>
      <c r="H19" s="44">
        <f t="shared" si="1"/>
        <v>2.5956878911117096</v>
      </c>
      <c r="I19" s="57">
        <f>Berechnungen!I$74</f>
        <v>2.9208405506688013</v>
      </c>
      <c r="J19" s="36">
        <f t="shared" si="2"/>
        <v>292.08405506688013</v>
      </c>
      <c r="K19" s="96">
        <f t="shared" si="3"/>
        <v>24.34033792224001</v>
      </c>
    </row>
    <row r="20" spans="2:11" s="26" customFormat="1" ht="15.75" x14ac:dyDescent="0.25">
      <c r="B20" s="60">
        <v>8</v>
      </c>
      <c r="C20" s="61">
        <f>Berechnungen!J$70</f>
        <v>563.58852195206885</v>
      </c>
      <c r="D20" s="62">
        <f t="shared" si="0"/>
        <v>46.965710162672401</v>
      </c>
      <c r="E20" s="63">
        <f>Berechnungen!J$76</f>
        <v>2849.1498755456528</v>
      </c>
      <c r="F20" s="62">
        <f>Berechnungen!$BB23</f>
        <v>18400</v>
      </c>
      <c r="G20" s="63">
        <f>Berechnungen!$BC23</f>
        <v>20685.561353593588</v>
      </c>
      <c r="H20" s="64">
        <f t="shared" si="1"/>
        <v>2.7245502905056997</v>
      </c>
      <c r="I20" s="65">
        <f>Berechnungen!J$74</f>
        <v>3.1545077947223055</v>
      </c>
      <c r="J20" s="66">
        <f t="shared" si="2"/>
        <v>315.45077947223052</v>
      </c>
      <c r="K20" s="93">
        <f t="shared" si="3"/>
        <v>26.28756495601921</v>
      </c>
    </row>
    <row r="21" spans="2:11" s="26" customFormat="1" ht="15.75" x14ac:dyDescent="0.25">
      <c r="B21" s="33">
        <v>9</v>
      </c>
      <c r="C21" s="55">
        <f>Berechnungen!K$70</f>
        <v>641.13665494041447</v>
      </c>
      <c r="D21" s="34">
        <f t="shared" si="0"/>
        <v>53.42805457836787</v>
      </c>
      <c r="E21" s="35">
        <f>Berechnungen!K$76</f>
        <v>3490.286530486067</v>
      </c>
      <c r="F21" s="34">
        <f>Berechnungen!$BB24</f>
        <v>19600</v>
      </c>
      <c r="G21" s="35">
        <f>Berechnungen!$BC24</f>
        <v>22449.149875545656</v>
      </c>
      <c r="H21" s="44">
        <f t="shared" si="1"/>
        <v>2.8559507085781388</v>
      </c>
      <c r="I21" s="57">
        <f>Berechnungen!K$74</f>
        <v>3.4068684183000904</v>
      </c>
      <c r="J21" s="36">
        <f t="shared" si="2"/>
        <v>340.68684183000909</v>
      </c>
      <c r="K21" s="96">
        <f t="shared" si="3"/>
        <v>28.390570152500757</v>
      </c>
    </row>
    <row r="22" spans="2:11" s="26" customFormat="1" ht="15.75" x14ac:dyDescent="0.25">
      <c r="B22" s="67">
        <v>10</v>
      </c>
      <c r="C22" s="61">
        <f>Berechnungen!L$70</f>
        <v>726.31600889064487</v>
      </c>
      <c r="D22" s="62">
        <f t="shared" ref="D22:D62" si="4">C22/12</f>
        <v>60.526334074220408</v>
      </c>
      <c r="E22" s="63">
        <f>Berechnungen!L$76</f>
        <v>4216.6025393767122</v>
      </c>
      <c r="F22" s="62">
        <f>Berechnungen!$BB25</f>
        <v>20800</v>
      </c>
      <c r="G22" s="63">
        <f>Berechnungen!$BC25</f>
        <v>24290.286530486072</v>
      </c>
      <c r="H22" s="64">
        <f t="shared" si="1"/>
        <v>2.9901500255217885</v>
      </c>
      <c r="I22" s="65">
        <f>Berechnungen!L$74</f>
        <v>3.6794178917640976</v>
      </c>
      <c r="J22" s="66">
        <f t="shared" ref="J22:J62" si="5">$C$4*I22/100</f>
        <v>367.94178917640971</v>
      </c>
      <c r="K22" s="94">
        <f t="shared" si="3"/>
        <v>30.661815764700808</v>
      </c>
    </row>
    <row r="23" spans="2:11" s="26" customFormat="1" ht="15.75" x14ac:dyDescent="0.25">
      <c r="B23" s="50">
        <v>11</v>
      </c>
      <c r="C23" s="54">
        <f>Berechnungen!M$70</f>
        <v>819.87754364054013</v>
      </c>
      <c r="D23" s="51">
        <f t="shared" si="4"/>
        <v>68.323128636711672</v>
      </c>
      <c r="E23" s="52">
        <f>Berechnungen!M$76</f>
        <v>5036.4800830172526</v>
      </c>
      <c r="F23" s="51">
        <f>Berechnungen!$BB26</f>
        <v>22000</v>
      </c>
      <c r="G23" s="52">
        <f>Berechnungen!$BC26</f>
        <v>26216.602539376716</v>
      </c>
      <c r="H23" s="53">
        <f t="shared" si="1"/>
        <v>3.1273218656349675</v>
      </c>
      <c r="I23" s="58">
        <f>Berechnungen!M$74</f>
        <v>3.9737713231052259</v>
      </c>
      <c r="J23" s="46">
        <f t="shared" si="5"/>
        <v>397.3771323105226</v>
      </c>
      <c r="K23" s="95">
        <f t="shared" si="3"/>
        <v>33.114761025876881</v>
      </c>
    </row>
    <row r="24" spans="2:11" s="26" customFormat="1" ht="15.75" x14ac:dyDescent="0.25">
      <c r="B24" s="60">
        <v>12</v>
      </c>
      <c r="C24" s="61">
        <f>Berechnungen!N$70</f>
        <v>922.64611816941681</v>
      </c>
      <c r="D24" s="62">
        <f t="shared" si="4"/>
        <v>76.887176514118067</v>
      </c>
      <c r="E24" s="63">
        <f>Berechnungen!N$76</f>
        <v>5959.1262011866693</v>
      </c>
      <c r="F24" s="62">
        <f>Berechnungen!$BB27</f>
        <v>23200</v>
      </c>
      <c r="G24" s="63">
        <f>Berechnungen!$BC27</f>
        <v>28236.480083017257</v>
      </c>
      <c r="H24" s="64">
        <f t="shared" si="1"/>
        <v>3.2675677543970485</v>
      </c>
      <c r="I24" s="65">
        <f>Berechnungen!N$74</f>
        <v>4.2916730289536442</v>
      </c>
      <c r="J24" s="66">
        <f t="shared" si="5"/>
        <v>429.1673028953644</v>
      </c>
      <c r="K24" s="93">
        <f t="shared" si="3"/>
        <v>35.763941907947036</v>
      </c>
    </row>
    <row r="25" spans="2:11" s="26" customFormat="1" ht="15.75" x14ac:dyDescent="0.25">
      <c r="B25" s="33">
        <v>13</v>
      </c>
      <c r="C25" s="55">
        <f>Berechnungen!O$70</f>
        <v>1035.5277627355263</v>
      </c>
      <c r="D25" s="34">
        <f t="shared" si="4"/>
        <v>86.293980227960517</v>
      </c>
      <c r="E25" s="35">
        <f>Berechnungen!O$76</f>
        <v>6994.6539639221955</v>
      </c>
      <c r="F25" s="34">
        <f>Berechnungen!$BB28</f>
        <v>24400</v>
      </c>
      <c r="G25" s="35">
        <f>Berechnungen!$BC28</f>
        <v>30359.126201186675</v>
      </c>
      <c r="H25" s="44">
        <f t="shared" si="1"/>
        <v>3.4109274287843294</v>
      </c>
      <c r="I25" s="57">
        <f>Berechnungen!O$74</f>
        <v>4.6350068712699359</v>
      </c>
      <c r="J25" s="36">
        <f t="shared" si="5"/>
        <v>463.50068712699357</v>
      </c>
      <c r="K25" s="96">
        <f t="shared" si="3"/>
        <v>38.6250572605828</v>
      </c>
    </row>
    <row r="26" spans="2:11" s="26" customFormat="1" ht="15.75" x14ac:dyDescent="0.25">
      <c r="B26" s="60">
        <v>14</v>
      </c>
      <c r="C26" s="61">
        <f>Berechnungen!P$70</f>
        <v>1159.517666637219</v>
      </c>
      <c r="D26" s="62">
        <f t="shared" si="4"/>
        <v>96.626472219768246</v>
      </c>
      <c r="E26" s="63">
        <f>Berechnungen!P$76</f>
        <v>8154.1716305594146</v>
      </c>
      <c r="F26" s="62">
        <f>Berechnungen!$BB29</f>
        <v>25600</v>
      </c>
      <c r="G26" s="63">
        <f>Berechnungen!$BC29</f>
        <v>32594.653963922203</v>
      </c>
      <c r="H26" s="64">
        <f t="shared" si="1"/>
        <v>3.5573860299932791</v>
      </c>
      <c r="I26" s="65">
        <f>Berechnungen!P$74</f>
        <v>5.0058074209715313</v>
      </c>
      <c r="J26" s="66">
        <f t="shared" si="5"/>
        <v>500.58074209715312</v>
      </c>
      <c r="K26" s="93">
        <f t="shared" si="3"/>
        <v>41.715061841429424</v>
      </c>
    </row>
    <row r="27" spans="2:11" s="26" customFormat="1" ht="15.75" x14ac:dyDescent="0.25">
      <c r="B27" s="37">
        <v>15</v>
      </c>
      <c r="C27" s="56">
        <f>Berechnungen!Q$70</f>
        <v>1295.7089520197383</v>
      </c>
      <c r="D27" s="38">
        <f t="shared" si="4"/>
        <v>107.97574600164485</v>
      </c>
      <c r="E27" s="39">
        <f>Berechnungen!Q$76</f>
        <v>9449.8805825791533</v>
      </c>
      <c r="F27" s="38">
        <f>Berechnungen!$BB30</f>
        <v>26800</v>
      </c>
      <c r="G27" s="39">
        <f>Berechnungen!$BC30</f>
        <v>34954.171630559424</v>
      </c>
      <c r="H27" s="45">
        <f t="shared" si="1"/>
        <v>3.7068792981691989</v>
      </c>
      <c r="I27" s="59">
        <f>Berechnungen!Q$74</f>
        <v>5.4062720146492538</v>
      </c>
      <c r="J27" s="40">
        <f t="shared" si="5"/>
        <v>540.62720146492541</v>
      </c>
      <c r="K27" s="97">
        <f t="shared" si="3"/>
        <v>45.052266788743786</v>
      </c>
    </row>
    <row r="28" spans="2:11" s="26" customFormat="1" ht="15.75" x14ac:dyDescent="0.25">
      <c r="B28" s="60">
        <v>16</v>
      </c>
      <c r="C28" s="61">
        <f>Berechnungen!R$70</f>
        <v>1445.3023110794304</v>
      </c>
      <c r="D28" s="62">
        <f t="shared" si="4"/>
        <v>120.4418592566192</v>
      </c>
      <c r="E28" s="63">
        <f>Berechnungen!R$76</f>
        <v>10895.182893658584</v>
      </c>
      <c r="F28" s="62">
        <f>Berechnungen!$BB31</f>
        <v>28000</v>
      </c>
      <c r="G28" s="63">
        <f>Berechnungen!$BC31</f>
        <v>37449.880582579164</v>
      </c>
      <c r="H28" s="64">
        <f t="shared" si="1"/>
        <v>3.8592975160293364</v>
      </c>
      <c r="I28" s="65">
        <f>Berechnungen!R$74</f>
        <v>5.8387737758211946</v>
      </c>
      <c r="J28" s="66">
        <f t="shared" si="5"/>
        <v>583.87737758211949</v>
      </c>
      <c r="K28" s="92">
        <f t="shared" si="3"/>
        <v>48.656448131843291</v>
      </c>
    </row>
    <row r="29" spans="2:11" s="26" customFormat="1" ht="15.75" x14ac:dyDescent="0.25">
      <c r="B29" s="33">
        <v>17</v>
      </c>
      <c r="C29" s="55">
        <f>Berechnungen!S$70</f>
        <v>1609.6165916290904</v>
      </c>
      <c r="D29" s="34">
        <f t="shared" si="4"/>
        <v>134.13471596909088</v>
      </c>
      <c r="E29" s="35">
        <f>Berechnungen!S$76</f>
        <v>12504.799485287675</v>
      </c>
      <c r="F29" s="34">
        <f>Berechnungen!$BB32</f>
        <v>29200</v>
      </c>
      <c r="G29" s="35">
        <f>Berechnungen!$BC32</f>
        <v>40095.182893658595</v>
      </c>
      <c r="H29" s="44">
        <f t="shared" si="1"/>
        <v>4.0144887127667035</v>
      </c>
      <c r="I29" s="57">
        <f>Berechnungen!S$74</f>
        <v>6.305875677886891</v>
      </c>
      <c r="J29" s="36">
        <f t="shared" si="5"/>
        <v>630.58756778868917</v>
      </c>
      <c r="K29" s="96">
        <f t="shared" si="3"/>
        <v>52.548963982390767</v>
      </c>
    </row>
    <row r="30" spans="2:11" s="26" customFormat="1" ht="15.75" x14ac:dyDescent="0.25">
      <c r="B30" s="60">
        <v>18</v>
      </c>
      <c r="C30" s="61">
        <f>Berechnungen!T$70</f>
        <v>1790.1004243490911</v>
      </c>
      <c r="D30" s="62">
        <f t="shared" si="4"/>
        <v>149.17503536242427</v>
      </c>
      <c r="E30" s="63">
        <f>Berechnungen!T$76</f>
        <v>14294.899909636766</v>
      </c>
      <c r="F30" s="62">
        <f>Berechnungen!$BB33</f>
        <v>30400</v>
      </c>
      <c r="G30" s="63">
        <f>Berechnungen!$BC33</f>
        <v>42904.799485287687</v>
      </c>
      <c r="H30" s="64">
        <f t="shared" si="1"/>
        <v>4.1722614854846887</v>
      </c>
      <c r="I30" s="65">
        <f>Berechnungen!T$74</f>
        <v>6.8103457321178427</v>
      </c>
      <c r="J30" s="66">
        <f t="shared" si="5"/>
        <v>681.03457321178428</v>
      </c>
      <c r="K30" s="93">
        <f t="shared" si="3"/>
        <v>56.752881100982023</v>
      </c>
    </row>
    <row r="31" spans="2:11" s="26" customFormat="1" ht="15.75" x14ac:dyDescent="0.25">
      <c r="B31" s="33">
        <v>19</v>
      </c>
      <c r="C31" s="55">
        <f>Berechnungen!U$70</f>
        <v>1988.3449942326938</v>
      </c>
      <c r="D31" s="34">
        <f t="shared" si="4"/>
        <v>165.69541618605783</v>
      </c>
      <c r="E31" s="35">
        <f>Berechnungen!U$76</f>
        <v>16283.244903869459</v>
      </c>
      <c r="F31" s="34">
        <f>Berechnungen!$BB34</f>
        <v>31600</v>
      </c>
      <c r="G31" s="35">
        <f>Berechnungen!$BC34</f>
        <v>45894.899909636777</v>
      </c>
      <c r="H31" s="44">
        <f t="shared" si="1"/>
        <v>4.3323876904570637</v>
      </c>
      <c r="I31" s="57">
        <f>Berechnungen!U$74</f>
        <v>7.3551733906872707</v>
      </c>
      <c r="J31" s="36">
        <f t="shared" si="5"/>
        <v>735.51733906872698</v>
      </c>
      <c r="K31" s="96">
        <f t="shared" si="3"/>
        <v>61.29311158906058</v>
      </c>
    </row>
    <row r="32" spans="2:11" s="26" customFormat="1" ht="15.75" x14ac:dyDescent="0.25">
      <c r="B32" s="60">
        <v>20</v>
      </c>
      <c r="C32" s="61">
        <f>Berechnungen!V$70</f>
        <v>2206.0980688214054</v>
      </c>
      <c r="D32" s="62">
        <f t="shared" si="4"/>
        <v>183.84150573511712</v>
      </c>
      <c r="E32" s="63">
        <f>Berechnungen!V$76</f>
        <v>18489.342972690865</v>
      </c>
      <c r="F32" s="62">
        <f>Berechnungen!$BB35</f>
        <v>32800</v>
      </c>
      <c r="G32" s="63">
        <f>Berechnungen!$BC35</f>
        <v>49083.244903869469</v>
      </c>
      <c r="H32" s="64">
        <f t="shared" si="1"/>
        <v>4.4946051817521298</v>
      </c>
      <c r="I32" s="65">
        <f>Berechnungen!V$74</f>
        <v>7.9435872619422527</v>
      </c>
      <c r="J32" s="66">
        <f t="shared" si="5"/>
        <v>794.35872619422526</v>
      </c>
      <c r="K32" s="94">
        <f t="shared" si="3"/>
        <v>66.196560516185443</v>
      </c>
    </row>
    <row r="33" spans="2:11" s="26" customFormat="1" ht="15.75" x14ac:dyDescent="0.25">
      <c r="B33" s="50">
        <v>21</v>
      </c>
      <c r="C33" s="54">
        <f>Berechnungen!W$70</f>
        <v>2445.2794069063611</v>
      </c>
      <c r="D33" s="51">
        <f t="shared" si="4"/>
        <v>203.77328390886342</v>
      </c>
      <c r="E33" s="52">
        <f>Berechnungen!W$76</f>
        <v>20934.622379597226</v>
      </c>
      <c r="F33" s="51">
        <f>Berechnungen!$BB36</f>
        <v>34000</v>
      </c>
      <c r="G33" s="52">
        <f>Berechnungen!$BC36</f>
        <v>52489.342972690873</v>
      </c>
      <c r="H33" s="53">
        <f t="shared" si="1"/>
        <v>4.6586207188354214</v>
      </c>
      <c r="I33" s="58">
        <f>Berechnungen!W$74</f>
        <v>8.579074242897633</v>
      </c>
      <c r="J33" s="46">
        <f t="shared" si="5"/>
        <v>857.9074242897633</v>
      </c>
      <c r="K33" s="95">
        <f t="shared" si="3"/>
        <v>71.49228535748027</v>
      </c>
    </row>
    <row r="34" spans="2:11" s="26" customFormat="1" ht="15.75" x14ac:dyDescent="0.25">
      <c r="B34" s="60">
        <v>22</v>
      </c>
      <c r="C34" s="61">
        <f>Berechnungen!X$70</f>
        <v>2707.9976835422412</v>
      </c>
      <c r="D34" s="62">
        <f t="shared" si="4"/>
        <v>225.66647362852009</v>
      </c>
      <c r="E34" s="63">
        <f>Berechnungen!X$76</f>
        <v>23642.620063139468</v>
      </c>
      <c r="F34" s="62">
        <f>Berechnungen!$BB37</f>
        <v>35200</v>
      </c>
      <c r="G34" s="63">
        <f>Berechnungen!$BC37</f>
        <v>56134.622379597233</v>
      </c>
      <c r="H34" s="64">
        <f t="shared" si="1"/>
        <v>4.8241131208294972</v>
      </c>
      <c r="I34" s="65">
        <f>Berechnungen!X$74</f>
        <v>9.2654001823294436</v>
      </c>
      <c r="J34" s="66">
        <f t="shared" si="5"/>
        <v>926.54001823294448</v>
      </c>
      <c r="K34" s="93">
        <f t="shared" si="3"/>
        <v>77.211668186078711</v>
      </c>
    </row>
    <row r="35" spans="2:11" s="26" customFormat="1" ht="15.75" x14ac:dyDescent="0.25">
      <c r="B35" s="33">
        <v>23</v>
      </c>
      <c r="C35" s="55">
        <f>Berechnungen!Y$70</f>
        <v>2996.5690805883191</v>
      </c>
      <c r="D35" s="34">
        <f t="shared" si="4"/>
        <v>249.71409004902659</v>
      </c>
      <c r="E35" s="35">
        <f>Berechnungen!Y$76</f>
        <v>26639.189143727788</v>
      </c>
      <c r="F35" s="34">
        <f>Berechnungen!$BB38</f>
        <v>36400</v>
      </c>
      <c r="G35" s="35">
        <f>Berechnungen!$BC38</f>
        <v>60042.620063139475</v>
      </c>
      <c r="H35" s="44">
        <f t="shared" si="1"/>
        <v>4.9907367090863026</v>
      </c>
      <c r="I35" s="57">
        <f>Berechnungen!Y$74</f>
        <v>10.006632196915799</v>
      </c>
      <c r="J35" s="36">
        <f t="shared" si="5"/>
        <v>1000.6632196915799</v>
      </c>
      <c r="K35" s="96">
        <f t="shared" si="3"/>
        <v>83.388601640964993</v>
      </c>
    </row>
    <row r="36" spans="2:11" s="26" customFormat="1" ht="15.75" x14ac:dyDescent="0.25">
      <c r="B36" s="60">
        <v>24</v>
      </c>
      <c r="C36" s="61">
        <f>Berechnungen!Z$70</f>
        <v>3313.5377066749638</v>
      </c>
      <c r="D36" s="62">
        <f t="shared" si="4"/>
        <v>276.12814222291365</v>
      </c>
      <c r="E36" s="63">
        <f>Berechnungen!Z$76</f>
        <v>29952.726850402752</v>
      </c>
      <c r="F36" s="62">
        <f>Berechnungen!$BB39</f>
        <v>37600</v>
      </c>
      <c r="G36" s="63">
        <f>Berechnungen!$BC39</f>
        <v>64239.189143727795</v>
      </c>
      <c r="H36" s="64">
        <f t="shared" si="1"/>
        <v>5.1581250492768582</v>
      </c>
      <c r="I36" s="65">
        <f>Berechnungen!Z$74</f>
        <v>10.807162772669063</v>
      </c>
      <c r="J36" s="66">
        <f t="shared" si="5"/>
        <v>1080.7162772669062</v>
      </c>
      <c r="K36" s="93">
        <f t="shared" si="3"/>
        <v>90.05968977224218</v>
      </c>
    </row>
    <row r="37" spans="2:11" s="26" customFormat="1" ht="15.75" x14ac:dyDescent="0.25">
      <c r="B37" s="37">
        <v>25</v>
      </c>
      <c r="C37" s="56">
        <f>Berechnungen!AA$70</f>
        <v>3661.6980266224477</v>
      </c>
      <c r="D37" s="38">
        <f t="shared" si="4"/>
        <v>305.14150221853731</v>
      </c>
      <c r="E37" s="39">
        <f>Berechnungen!AA$76</f>
        <v>33614.424877025202</v>
      </c>
      <c r="F37" s="38">
        <f>Berechnungen!$BB40</f>
        <v>38800</v>
      </c>
      <c r="G37" s="39">
        <f>Berechnungen!$BC40</f>
        <v>68752.72685040276</v>
      </c>
      <c r="H37" s="45">
        <f t="shared" si="1"/>
        <v>5.3258949780855085</v>
      </c>
      <c r="I37" s="59">
        <f>Berechnungen!AA$74</f>
        <v>11.671735794482588</v>
      </c>
      <c r="J37" s="40">
        <f t="shared" si="5"/>
        <v>1167.1735794482588</v>
      </c>
      <c r="K37" s="97">
        <f t="shared" si="3"/>
        <v>97.264464954021562</v>
      </c>
    </row>
    <row r="38" spans="2:11" s="26" customFormat="1" ht="15.75" x14ac:dyDescent="0.25">
      <c r="B38" s="60">
        <v>26</v>
      </c>
      <c r="C38" s="61">
        <f>Berechnungen!AB$70</f>
        <v>4044.119498054763</v>
      </c>
      <c r="D38" s="62">
        <f t="shared" si="4"/>
        <v>337.00995817123027</v>
      </c>
      <c r="E38" s="63">
        <f>Berechnungen!AB$76</f>
        <v>37658.544375079968</v>
      </c>
      <c r="F38" s="62">
        <f>Berechnungen!$BB41</f>
        <v>40000</v>
      </c>
      <c r="G38" s="63">
        <f>Berechnungen!$BC41</f>
        <v>73614.424877025202</v>
      </c>
      <c r="H38" s="64">
        <f t="shared" si="1"/>
        <v>5.4936508772710901</v>
      </c>
      <c r="I38" s="65">
        <f>Berechnungen!AB$74</f>
        <v>12.605474658041196</v>
      </c>
      <c r="J38" s="66">
        <f t="shared" si="5"/>
        <v>1260.5474658041196</v>
      </c>
      <c r="K38" s="92">
        <f t="shared" si="3"/>
        <v>105.04562215034331</v>
      </c>
    </row>
    <row r="39" spans="2:11" s="26" customFormat="1" ht="15.75" x14ac:dyDescent="0.25">
      <c r="B39" s="33">
        <v>27</v>
      </c>
      <c r="C39" s="55">
        <f>Berechnungen!AC$70</f>
        <v>4464.1736324102158</v>
      </c>
      <c r="D39" s="34">
        <f t="shared" si="4"/>
        <v>372.01446936751796</v>
      </c>
      <c r="E39" s="35">
        <f>Berechnungen!AC$76</f>
        <v>42122.718007490184</v>
      </c>
      <c r="F39" s="34">
        <f>Berechnungen!$BB42</f>
        <v>41200</v>
      </c>
      <c r="G39" s="35">
        <f>Berechnungen!$BC42</f>
        <v>78858.54437507996</v>
      </c>
      <c r="H39" s="44">
        <f t="shared" si="1"/>
        <v>5.6609891392072615</v>
      </c>
      <c r="I39" s="57">
        <f>Berechnungen!AC$74</f>
        <v>13.613912630684492</v>
      </c>
      <c r="J39" s="36">
        <f t="shared" si="5"/>
        <v>1361.3912630684492</v>
      </c>
      <c r="K39" s="96">
        <f t="shared" si="3"/>
        <v>113.44927192237077</v>
      </c>
    </row>
    <row r="40" spans="2:11" s="26" customFormat="1" ht="15.75" x14ac:dyDescent="0.25">
      <c r="B40" s="60">
        <v>28</v>
      </c>
      <c r="C40" s="61">
        <f>Berechnungen!AD$70</f>
        <v>4925.5637189245836</v>
      </c>
      <c r="D40" s="62">
        <f t="shared" si="4"/>
        <v>410.4636432437153</v>
      </c>
      <c r="E40" s="63">
        <f>Berechnungen!AD$76</f>
        <v>47048.281726414767</v>
      </c>
      <c r="F40" s="62">
        <f>Berechnungen!$BB43</f>
        <v>42400</v>
      </c>
      <c r="G40" s="63">
        <f>Berechnungen!$BC43</f>
        <v>84522.71800749017</v>
      </c>
      <c r="H40" s="64">
        <f t="shared" si="1"/>
        <v>5.8275027531510446</v>
      </c>
      <c r="I40" s="65">
        <f>Berechnungen!AD$74</f>
        <v>14.703025641139252</v>
      </c>
      <c r="J40" s="66">
        <f t="shared" si="5"/>
        <v>1470.3025641139254</v>
      </c>
      <c r="K40" s="93">
        <f t="shared" si="3"/>
        <v>122.52521367616045</v>
      </c>
    </row>
    <row r="41" spans="2:11" s="26" customFormat="1" ht="15.75" x14ac:dyDescent="0.25">
      <c r="B41" s="33">
        <v>29</v>
      </c>
      <c r="C41" s="55">
        <f>Berechnungen!AE$70</f>
        <v>5432.357473640006</v>
      </c>
      <c r="D41" s="34">
        <f t="shared" si="4"/>
        <v>452.69645613666717</v>
      </c>
      <c r="E41" s="35">
        <f>Berechnungen!AE$76</f>
        <v>52480.639200054771</v>
      </c>
      <c r="F41" s="34">
        <f>Berechnungen!$BB44</f>
        <v>43600</v>
      </c>
      <c r="G41" s="35">
        <f>Berechnungen!$BC44</f>
        <v>90648.28172641476</v>
      </c>
      <c r="H41" s="44">
        <f t="shared" si="1"/>
        <v>5.9927859306096769</v>
      </c>
      <c r="I41" s="57">
        <f>Berechnungen!AE$74</f>
        <v>15.879267692430393</v>
      </c>
      <c r="J41" s="36">
        <f t="shared" si="5"/>
        <v>1587.9267692430394</v>
      </c>
      <c r="K41" s="96">
        <f t="shared" si="3"/>
        <v>132.32723077025329</v>
      </c>
    </row>
    <row r="42" spans="2:11" s="26" customFormat="1" ht="15.75" x14ac:dyDescent="0.25">
      <c r="B42" s="60">
        <v>30</v>
      </c>
      <c r="C42" s="61">
        <f>Berechnungen!AF$70</f>
        <v>5989.0229012803939</v>
      </c>
      <c r="D42" s="62">
        <f t="shared" si="4"/>
        <v>499.08524177336614</v>
      </c>
      <c r="E42" s="63">
        <f>Berechnungen!AF$76</f>
        <v>58469.662101335169</v>
      </c>
      <c r="F42" s="62">
        <f>Berechnungen!$BB45</f>
        <v>44800</v>
      </c>
      <c r="G42" s="63">
        <f>Berechnungen!$BC45</f>
        <v>97280.639200054764</v>
      </c>
      <c r="H42" s="64">
        <f t="shared" si="1"/>
        <v>6.1564386814565903</v>
      </c>
      <c r="I42" s="65">
        <f>Berechnungen!AF$74</f>
        <v>17.149609107824826</v>
      </c>
      <c r="J42" s="66">
        <f t="shared" si="5"/>
        <v>1714.9609107824826</v>
      </c>
      <c r="K42" s="94">
        <f t="shared" si="3"/>
        <v>142.91340923187354</v>
      </c>
    </row>
    <row r="43" spans="2:11" s="26" customFormat="1" ht="15.75" x14ac:dyDescent="0.25">
      <c r="B43" s="50">
        <v>31</v>
      </c>
      <c r="C43" s="54">
        <f>Berechnungen!AG$70</f>
        <v>6600.4676861595171</v>
      </c>
      <c r="D43" s="51">
        <f t="shared" si="4"/>
        <v>550.03897384662639</v>
      </c>
      <c r="E43" s="52">
        <f>Berechnungen!AG$76</f>
        <v>65070.129787494683</v>
      </c>
      <c r="F43" s="51">
        <f>Berechnungen!$BB46</f>
        <v>46000</v>
      </c>
      <c r="G43" s="52">
        <f>Berechnungen!$BC46</f>
        <v>104469.66210133515</v>
      </c>
      <c r="H43" s="53">
        <f t="shared" si="1"/>
        <v>6.3180712499645022</v>
      </c>
      <c r="I43" s="58">
        <f>Berechnungen!AG$74</f>
        <v>18.521577836450813</v>
      </c>
      <c r="J43" s="46">
        <f t="shared" si="5"/>
        <v>1852.1577836450813</v>
      </c>
      <c r="K43" s="95">
        <f t="shared" si="3"/>
        <v>154.34648197042344</v>
      </c>
    </row>
    <row r="44" spans="2:11" s="26" customFormat="1" ht="15.75" x14ac:dyDescent="0.25">
      <c r="B44" s="60">
        <v>32</v>
      </c>
      <c r="C44" s="61">
        <f>Berechnungen!AH$70</f>
        <v>7272.0824594006508</v>
      </c>
      <c r="D44" s="62">
        <f t="shared" si="4"/>
        <v>606.0068716167209</v>
      </c>
      <c r="E44" s="63">
        <f>Berechnungen!AH$76</f>
        <v>72342.212246895331</v>
      </c>
      <c r="F44" s="62">
        <f>Berechnungen!$BB47</f>
        <v>47200</v>
      </c>
      <c r="G44" s="63">
        <f>Berechnungen!$BC47</f>
        <v>112270.12978749468</v>
      </c>
      <c r="H44" s="64">
        <f t="shared" si="1"/>
        <v>6.4773083216036849</v>
      </c>
      <c r="I44" s="65">
        <f>Berechnungen!AH$74</f>
        <v>20.00330406336688</v>
      </c>
      <c r="J44" s="66">
        <f t="shared" si="5"/>
        <v>2000.3304063366879</v>
      </c>
      <c r="K44" s="93">
        <f t="shared" si="3"/>
        <v>166.69420052805734</v>
      </c>
    </row>
    <row r="45" spans="2:11" s="26" customFormat="1" ht="15.75" x14ac:dyDescent="0.25">
      <c r="B45" s="33">
        <v>33</v>
      </c>
      <c r="C45" s="55">
        <f>Berechnungen!AI$70</f>
        <v>8009.7883239210478</v>
      </c>
      <c r="D45" s="34">
        <f t="shared" si="4"/>
        <v>667.48236032675402</v>
      </c>
      <c r="E45" s="35">
        <f>Berechnungen!AI$76</f>
        <v>80352.000570816381</v>
      </c>
      <c r="F45" s="34">
        <f>Berechnungen!$BB48</f>
        <v>48400</v>
      </c>
      <c r="G45" s="35">
        <f>Berechnungen!$BC48</f>
        <v>120742.21224689533</v>
      </c>
      <c r="H45" s="44">
        <f t="shared" si="1"/>
        <v>6.6337929170475389</v>
      </c>
      <c r="I45" s="57">
        <f>Berechnungen!AI$74</f>
        <v>21.60356838843623</v>
      </c>
      <c r="J45" s="36">
        <f t="shared" si="5"/>
        <v>2160.3568388436233</v>
      </c>
      <c r="K45" s="96">
        <f t="shared" si="3"/>
        <v>180.02973657030194</v>
      </c>
    </row>
    <row r="46" spans="2:11" s="26" customFormat="1" ht="15.75" x14ac:dyDescent="0.25">
      <c r="B46" s="60">
        <v>34</v>
      </c>
      <c r="C46" s="61">
        <f>Berechnungen!AJ$70</f>
        <v>8820.0890561719043</v>
      </c>
      <c r="D46" s="62">
        <f t="shared" si="4"/>
        <v>735.00742134765869</v>
      </c>
      <c r="E46" s="63">
        <f>Berechnungen!AJ$76</f>
        <v>89172.08962698828</v>
      </c>
      <c r="F46" s="62">
        <f>Berechnungen!$BB49</f>
        <v>49600</v>
      </c>
      <c r="G46" s="63">
        <f>Berechnungen!$BC49</f>
        <v>129952.00057081638</v>
      </c>
      <c r="H46" s="64">
        <f t="shared" si="1"/>
        <v>6.7871898989084523</v>
      </c>
      <c r="I46" s="65">
        <f>Berechnungen!AJ$74</f>
        <v>23.331853859511131</v>
      </c>
      <c r="J46" s="66">
        <f t="shared" si="5"/>
        <v>2333.1853859511129</v>
      </c>
      <c r="K46" s="93">
        <f t="shared" si="3"/>
        <v>194.43211549592607</v>
      </c>
    </row>
    <row r="47" spans="2:11" s="26" customFormat="1" ht="15.75" x14ac:dyDescent="0.25">
      <c r="B47" s="37">
        <v>35</v>
      </c>
      <c r="C47" s="56">
        <f>Berechnungen!AK$70</f>
        <v>9710.1284448558199</v>
      </c>
      <c r="D47" s="38">
        <f t="shared" si="4"/>
        <v>809.1773704046517</v>
      </c>
      <c r="E47" s="39">
        <f>Berechnungen!AK$76</f>
        <v>98882.218071844094</v>
      </c>
      <c r="F47" s="38">
        <f>Berechnungen!$BB50</f>
        <v>50800</v>
      </c>
      <c r="G47" s="39">
        <f>Berechnungen!$BC50</f>
        <v>139972.08962698828</v>
      </c>
      <c r="H47" s="45">
        <f t="shared" si="1"/>
        <v>6.937189028707329</v>
      </c>
      <c r="I47" s="59">
        <f>Berechnungen!AK$74</f>
        <v>25.198402168272022</v>
      </c>
      <c r="J47" s="40">
        <f t="shared" si="5"/>
        <v>2519.8402168272023</v>
      </c>
      <c r="K47" s="97">
        <f t="shared" si="3"/>
        <v>209.98668473560019</v>
      </c>
    </row>
    <row r="48" spans="2:11" s="26" customFormat="1" ht="15.75" x14ac:dyDescent="0.25">
      <c r="B48" s="60">
        <v>36</v>
      </c>
      <c r="C48" s="61">
        <f>Berechnungen!AL$70</f>
        <v>10687.753272132411</v>
      </c>
      <c r="D48" s="62">
        <f t="shared" si="4"/>
        <v>890.64610601103425</v>
      </c>
      <c r="E48" s="63">
        <f>Berechnungen!AL$76</f>
        <v>109569.9713439765</v>
      </c>
      <c r="F48" s="62">
        <f>Berechnungen!$BB51</f>
        <v>52000</v>
      </c>
      <c r="G48" s="63">
        <f>Berechnungen!$BC51</f>
        <v>150882.21807184411</v>
      </c>
      <c r="H48" s="64">
        <f t="shared" si="1"/>
        <v>7.0835075257465592</v>
      </c>
      <c r="I48" s="65">
        <f>Berechnungen!AL$74</f>
        <v>27.214274341733784</v>
      </c>
      <c r="J48" s="66">
        <f t="shared" si="5"/>
        <v>2721.4274341733781</v>
      </c>
      <c r="K48" s="92">
        <f t="shared" si="3"/>
        <v>226.78561951444817</v>
      </c>
    </row>
    <row r="49" spans="2:11" s="26" customFormat="1" ht="15.75" x14ac:dyDescent="0.25">
      <c r="B49" s="33">
        <v>37</v>
      </c>
      <c r="C49" s="55">
        <f>Berechnungen!AM$70</f>
        <v>11761.582492568199</v>
      </c>
      <c r="D49" s="34">
        <f t="shared" si="4"/>
        <v>980.13187438068326</v>
      </c>
      <c r="E49" s="35">
        <f>Berechnungen!AM$76</f>
        <v>121331.5538365447</v>
      </c>
      <c r="F49" s="34">
        <f>Berechnungen!$BB52</f>
        <v>53200</v>
      </c>
      <c r="G49" s="35">
        <f>Berechnungen!$BC52</f>
        <v>162769.97134397653</v>
      </c>
      <c r="H49" s="44">
        <f t="shared" si="1"/>
        <v>7.22589209511675</v>
      </c>
      <c r="I49" s="57">
        <f>Berechnungen!AM$74</f>
        <v>29.391416289072488</v>
      </c>
      <c r="J49" s="36">
        <f t="shared" si="5"/>
        <v>2939.141628907249</v>
      </c>
      <c r="K49" s="96">
        <f t="shared" si="3"/>
        <v>244.92846907560408</v>
      </c>
    </row>
    <row r="50" spans="2:11" s="26" customFormat="1" ht="15.75" x14ac:dyDescent="0.25">
      <c r="B50" s="60">
        <v>38</v>
      </c>
      <c r="C50" s="61">
        <f>Berechnungen!AN$70</f>
        <v>12941.08321972749</v>
      </c>
      <c r="D50" s="62">
        <f t="shared" si="4"/>
        <v>1078.4236016439575</v>
      </c>
      <c r="E50" s="63">
        <f>Berechnungen!AN$76</f>
        <v>134272.63705627219</v>
      </c>
      <c r="F50" s="62">
        <f>Berechnungen!$BB53</f>
        <v>54400</v>
      </c>
      <c r="G50" s="63">
        <f>Berechnungen!$BC53</f>
        <v>175731.55383654474</v>
      </c>
      <c r="H50" s="64">
        <f t="shared" si="1"/>
        <v>7.3641204082020089</v>
      </c>
      <c r="I50" s="65">
        <f>Berechnungen!AN$74</f>
        <v>31.742729592198291</v>
      </c>
      <c r="J50" s="66">
        <f t="shared" si="5"/>
        <v>3174.2729592198289</v>
      </c>
      <c r="K50" s="93">
        <f t="shared" si="3"/>
        <v>264.52274660165239</v>
      </c>
    </row>
    <row r="51" spans="2:11" s="26" customFormat="1" ht="15.75" x14ac:dyDescent="0.25">
      <c r="B51" s="33">
        <v>39</v>
      </c>
      <c r="C51" s="55">
        <f>Berechnungen!AO$70</f>
        <v>14236.654190318795</v>
      </c>
      <c r="D51" s="34">
        <f t="shared" si="4"/>
        <v>1186.387849193233</v>
      </c>
      <c r="E51" s="35">
        <f>Berechnungen!AO$76</f>
        <v>148509.29124659099</v>
      </c>
      <c r="F51" s="34">
        <f>Berechnungen!$BB54</f>
        <v>55600</v>
      </c>
      <c r="G51" s="35">
        <f>Berechnungen!$BC54</f>
        <v>189872.63705627224</v>
      </c>
      <c r="H51" s="44">
        <f t="shared" si="1"/>
        <v>7.4980020349638385</v>
      </c>
      <c r="I51" s="57">
        <f>Berechnungen!AO$74</f>
        <v>34.282147959574154</v>
      </c>
      <c r="J51" s="36">
        <f t="shared" si="5"/>
        <v>3428.2147959574154</v>
      </c>
      <c r="K51" s="96">
        <f t="shared" si="3"/>
        <v>285.68456632978462</v>
      </c>
    </row>
    <row r="52" spans="2:11" s="26" customFormat="1" ht="15.75" x14ac:dyDescent="0.25">
      <c r="B52" s="60">
        <v>40</v>
      </c>
      <c r="C52" s="61">
        <f>Berechnungen!AP$70</f>
        <v>15659.717441734854</v>
      </c>
      <c r="D52" s="62">
        <f t="shared" si="4"/>
        <v>1304.9764534779044</v>
      </c>
      <c r="E52" s="63">
        <f>Berechnungen!AP$76</f>
        <v>164169.00868832585</v>
      </c>
      <c r="F52" s="62">
        <f>Berechnungen!$BB55</f>
        <v>56800</v>
      </c>
      <c r="G52" s="63">
        <f>Berechnungen!$BC55</f>
        <v>205309.29124659105</v>
      </c>
      <c r="H52" s="64">
        <f t="shared" si="1"/>
        <v>7.6273788422592235</v>
      </c>
      <c r="I52" s="65">
        <f>Berechnungen!AP$74</f>
        <v>37.024719796340086</v>
      </c>
      <c r="J52" s="66">
        <f t="shared" si="5"/>
        <v>3702.4719796340087</v>
      </c>
      <c r="K52" s="94">
        <f t="shared" si="3"/>
        <v>308.53933163616739</v>
      </c>
    </row>
    <row r="53" spans="2:11" s="26" customFormat="1" ht="15.75" x14ac:dyDescent="0.25">
      <c r="B53" s="50">
        <v>41</v>
      </c>
      <c r="C53" s="54">
        <f>Berechnungen!AQ$70</f>
        <v>17222.819011235577</v>
      </c>
      <c r="D53" s="51">
        <f t="shared" si="4"/>
        <v>1435.2349176029647</v>
      </c>
      <c r="E53" s="52">
        <f>Berechnungen!AQ$76</f>
        <v>181391.82769956143</v>
      </c>
      <c r="F53" s="51">
        <f>Berechnungen!$BB56</f>
        <v>58000</v>
      </c>
      <c r="G53" s="52">
        <f>Berechnungen!$BC56</f>
        <v>222169.00868832591</v>
      </c>
      <c r="H53" s="53">
        <f t="shared" si="1"/>
        <v>7.7521248858777341</v>
      </c>
      <c r="I53" s="58">
        <f>Berechnungen!AQ$74</f>
        <v>39.986697380047296</v>
      </c>
      <c r="J53" s="46">
        <f t="shared" si="5"/>
        <v>3998.6697380047299</v>
      </c>
      <c r="K53" s="95">
        <f t="shared" si="3"/>
        <v>333.22247816706084</v>
      </c>
    </row>
    <row r="54" spans="2:11" s="26" customFormat="1" ht="15.75" x14ac:dyDescent="0.25">
      <c r="B54" s="60">
        <v>42</v>
      </c>
      <c r="C54" s="61">
        <f>Berechnungen!AR$70</f>
        <v>18939.739544559983</v>
      </c>
      <c r="D54" s="62">
        <f t="shared" si="4"/>
        <v>1578.3116287133319</v>
      </c>
      <c r="E54" s="63">
        <f>Berechnungen!AR$76</f>
        <v>200331.5672441214</v>
      </c>
      <c r="F54" s="62">
        <f>Berechnungen!$BB57</f>
        <v>59200</v>
      </c>
      <c r="G54" s="63">
        <f>Berechnungen!$BC57</f>
        <v>240591.82769956149</v>
      </c>
      <c r="H54" s="64">
        <f t="shared" si="1"/>
        <v>7.8721458353984257</v>
      </c>
      <c r="I54" s="65">
        <f>Berechnungen!AR$74</f>
        <v>43.185633170451084</v>
      </c>
      <c r="J54" s="66">
        <f t="shared" si="5"/>
        <v>4318.5633170451083</v>
      </c>
      <c r="K54" s="93">
        <f t="shared" si="3"/>
        <v>359.88027642042567</v>
      </c>
    </row>
    <row r="55" spans="2:11" s="26" customFormat="1" ht="15.75" x14ac:dyDescent="0.25">
      <c r="B55" s="33">
        <v>43</v>
      </c>
      <c r="C55" s="55">
        <f>Berechnungen!AS$70</f>
        <v>20825.615789116833</v>
      </c>
      <c r="D55" s="34">
        <f t="shared" si="4"/>
        <v>1735.4679824264028</v>
      </c>
      <c r="E55" s="35">
        <f>Berechnungen!AS$76</f>
        <v>221157.18303323822</v>
      </c>
      <c r="F55" s="34">
        <f>Berechnungen!$BB58</f>
        <v>60400</v>
      </c>
      <c r="G55" s="35">
        <f>Berechnungen!$BC58</f>
        <v>260731.56724412146</v>
      </c>
      <c r="H55" s="44">
        <f t="shared" si="1"/>
        <v>7.9873779800579081</v>
      </c>
      <c r="I55" s="57">
        <f>Berechnungen!AS$74</f>
        <v>46.640483824087177</v>
      </c>
      <c r="J55" s="36">
        <f t="shared" si="5"/>
        <v>4664.0483824087178</v>
      </c>
      <c r="K55" s="96">
        <f t="shared" si="3"/>
        <v>388.6706985340598</v>
      </c>
    </row>
    <row r="56" spans="2:11" s="26" customFormat="1" ht="15.75" x14ac:dyDescent="0.25">
      <c r="B56" s="60">
        <v>44</v>
      </c>
      <c r="C56" s="61">
        <f>Berechnungen!AT$70</f>
        <v>22897.074042864613</v>
      </c>
      <c r="D56" s="62">
        <f t="shared" si="4"/>
        <v>1908.0895035720512</v>
      </c>
      <c r="E56" s="63">
        <f>Berechnungen!AT$76</f>
        <v>244054.25707610283</v>
      </c>
      <c r="F56" s="62">
        <f>Berechnungen!$BB59</f>
        <v>61600</v>
      </c>
      <c r="G56" s="63">
        <f>Berechnungen!$BC59</f>
        <v>282757.18303323828</v>
      </c>
      <c r="H56" s="64">
        <f t="shared" si="1"/>
        <v>8.0977868704304665</v>
      </c>
      <c r="I56" s="65">
        <f>Berechnungen!AT$74</f>
        <v>50.371722530014154</v>
      </c>
      <c r="J56" s="66">
        <f t="shared" si="5"/>
        <v>5037.1722530014158</v>
      </c>
      <c r="K56" s="93">
        <f t="shared" si="3"/>
        <v>419.76435441678467</v>
      </c>
    </row>
    <row r="57" spans="2:11" s="26" customFormat="1" ht="15.75" x14ac:dyDescent="0.25">
      <c r="B57" s="37">
        <v>45</v>
      </c>
      <c r="C57" s="56">
        <f>Berechnungen!AU$70</f>
        <v>25172.376735395268</v>
      </c>
      <c r="D57" s="38">
        <f t="shared" si="4"/>
        <v>2097.6980612829389</v>
      </c>
      <c r="E57" s="39">
        <f>Berechnungen!AU$76</f>
        <v>269226.63381149812</v>
      </c>
      <c r="F57" s="38">
        <f>Berechnungen!$BB60</f>
        <v>62800</v>
      </c>
      <c r="G57" s="39">
        <f>Berechnungen!$BC60</f>
        <v>306854.25707610289</v>
      </c>
      <c r="H57" s="45">
        <f t="shared" si="1"/>
        <v>8.2033656548399367</v>
      </c>
      <c r="I57" s="59">
        <f>Berechnungen!AU$74</f>
        <v>54.40146033241529</v>
      </c>
      <c r="J57" s="40">
        <f t="shared" si="5"/>
        <v>5440.146033241529</v>
      </c>
      <c r="K57" s="97">
        <f t="shared" si="3"/>
        <v>453.34550277012744</v>
      </c>
    </row>
    <row r="58" spans="2:11" s="26" customFormat="1" ht="15.75" x14ac:dyDescent="0.25">
      <c r="B58" s="60">
        <v>46</v>
      </c>
      <c r="C58" s="61">
        <f>Berechnungen!AV$70</f>
        <v>27671.583433512766</v>
      </c>
      <c r="D58" s="62">
        <f t="shared" si="4"/>
        <v>2305.9652861260638</v>
      </c>
      <c r="E58" s="63">
        <f>Berechnungen!AV$76</f>
        <v>296898.21724501089</v>
      </c>
      <c r="F58" s="62">
        <f>Berechnungen!$BB61</f>
        <v>64000</v>
      </c>
      <c r="G58" s="63">
        <f>Berechnungen!$BC61</f>
        <v>333226.63381149818</v>
      </c>
      <c r="H58" s="64">
        <f t="shared" si="1"/>
        <v>8.3041331711696884</v>
      </c>
      <c r="I58" s="65">
        <f>Berechnungen!AV$74</f>
        <v>58.753577159008515</v>
      </c>
      <c r="J58" s="66">
        <f t="shared" si="5"/>
        <v>5875.357715900851</v>
      </c>
      <c r="K58" s="92">
        <f t="shared" si="3"/>
        <v>489.61314299173756</v>
      </c>
    </row>
    <row r="59" spans="2:11" s="26" customFormat="1" ht="15.75" x14ac:dyDescent="0.25">
      <c r="B59" s="33">
        <v>47</v>
      </c>
      <c r="C59" s="55">
        <f>Berechnungen!AW$70</f>
        <v>30416.727690766871</v>
      </c>
      <c r="D59" s="34">
        <f t="shared" si="4"/>
        <v>2534.7273075639059</v>
      </c>
      <c r="E59" s="35">
        <f>Berechnungen!AW$76</f>
        <v>327314.94493577775</v>
      </c>
      <c r="F59" s="34">
        <f>Berechnungen!$BB62</f>
        <v>65200</v>
      </c>
      <c r="G59" s="35">
        <f>Berechnungen!$BC62</f>
        <v>362098.21724501095</v>
      </c>
      <c r="H59" s="44">
        <f t="shared" si="1"/>
        <v>8.4001318543321162</v>
      </c>
      <c r="I59" s="57">
        <f>Berechnungen!AW$74</f>
        <v>63.453863331729202</v>
      </c>
      <c r="J59" s="36">
        <f t="shared" si="5"/>
        <v>6345.3863331729199</v>
      </c>
      <c r="K59" s="96">
        <f t="shared" si="3"/>
        <v>528.78219443107662</v>
      </c>
    </row>
    <row r="60" spans="2:11" s="26" customFormat="1" ht="15.75" x14ac:dyDescent="0.25">
      <c r="B60" s="60">
        <v>48</v>
      </c>
      <c r="C60" s="61">
        <f>Berechnungen!AX$70</f>
        <v>33432.011300086415</v>
      </c>
      <c r="D60" s="62">
        <f t="shared" si="4"/>
        <v>2786.0009416738681</v>
      </c>
      <c r="E60" s="63">
        <f>Berechnungen!AX$76</f>
        <v>360746.95623586414</v>
      </c>
      <c r="F60" s="62">
        <f>Berechnungen!$BB63</f>
        <v>66400</v>
      </c>
      <c r="G60" s="63">
        <f>Berechnungen!$BC63</f>
        <v>393714.94493577781</v>
      </c>
      <c r="H60" s="64">
        <f t="shared" si="1"/>
        <v>8.4914255173980742</v>
      </c>
      <c r="I60" s="65">
        <f>Berechnungen!AX$74</f>
        <v>68.530172398267538</v>
      </c>
      <c r="J60" s="66">
        <f t="shared" si="5"/>
        <v>6853.0172398267532</v>
      </c>
      <c r="K60" s="93">
        <f t="shared" si="3"/>
        <v>571.08476998556273</v>
      </c>
    </row>
    <row r="61" spans="2:11" s="26" customFormat="1" ht="15.75" x14ac:dyDescent="0.25">
      <c r="B61" s="33">
        <v>49</v>
      </c>
      <c r="C61" s="55">
        <f>Berechnungen!AY$70</f>
        <v>36744.017662085535</v>
      </c>
      <c r="D61" s="34">
        <f t="shared" si="4"/>
        <v>3062.0014718404614</v>
      </c>
      <c r="E61" s="35">
        <f>Berechnungen!AY$76</f>
        <v>397490.97389794968</v>
      </c>
      <c r="F61" s="34">
        <f>Berechnungen!$BB64</f>
        <v>67600</v>
      </c>
      <c r="G61" s="35">
        <f>Berechnungen!$BC64</f>
        <v>428346.9562358642</v>
      </c>
      <c r="H61" s="44">
        <f t="shared" si="1"/>
        <v>8.5780970606110429</v>
      </c>
      <c r="I61" s="57">
        <f>Berechnungen!AY$74</f>
        <v>74.012586190128943</v>
      </c>
      <c r="J61" s="36">
        <f t="shared" si="5"/>
        <v>7401.2586190128941</v>
      </c>
      <c r="K61" s="96">
        <f t="shared" si="3"/>
        <v>616.7715515844078</v>
      </c>
    </row>
    <row r="62" spans="2:11" s="26" customFormat="1" ht="15.75" x14ac:dyDescent="0.25">
      <c r="B62" s="67">
        <v>50</v>
      </c>
      <c r="C62" s="68">
        <f>Berechnungen!AZ$70</f>
        <v>40381.946150145144</v>
      </c>
      <c r="D62" s="69">
        <f t="shared" si="4"/>
        <v>3365.162179178762</v>
      </c>
      <c r="E62" s="70">
        <f>Berechnungen!AZ$76</f>
        <v>437872.92004809482</v>
      </c>
      <c r="F62" s="69">
        <f>Berechnungen!$BB65</f>
        <v>68800</v>
      </c>
      <c r="G62" s="70">
        <f>Berechnungen!$BC65</f>
        <v>466290.97389794973</v>
      </c>
      <c r="H62" s="71">
        <f t="shared" si="1"/>
        <v>8.6602461575811986</v>
      </c>
      <c r="I62" s="72">
        <f>Berechnungen!AZ$74</f>
        <v>79.933593085339268</v>
      </c>
      <c r="J62" s="73">
        <f t="shared" si="5"/>
        <v>7993.3593085339271</v>
      </c>
      <c r="K62" s="94">
        <f t="shared" si="3"/>
        <v>666.11327571116055</v>
      </c>
    </row>
    <row r="63" spans="2:11" s="26" customFormat="1" ht="15.75" x14ac:dyDescent="0.25">
      <c r="K63" s="88"/>
    </row>
    <row r="64" spans="2:11" s="26" customFormat="1" ht="15.75" x14ac:dyDescent="0.25">
      <c r="K64" s="88"/>
    </row>
    <row r="65" spans="11:11" s="26" customFormat="1" ht="15.75" x14ac:dyDescent="0.25">
      <c r="K65" s="88"/>
    </row>
    <row r="66" spans="11:11" s="26" customFormat="1" ht="15.75" x14ac:dyDescent="0.25">
      <c r="K66" s="88"/>
    </row>
    <row r="67" spans="11:11" s="26" customFormat="1" ht="15.75" x14ac:dyDescent="0.25">
      <c r="K67" s="88"/>
    </row>
    <row r="68" spans="11:11" s="26" customFormat="1" ht="15.75" x14ac:dyDescent="0.25">
      <c r="K68" s="88"/>
    </row>
    <row r="69" spans="11:11" s="26" customFormat="1" ht="15.75" x14ac:dyDescent="0.25">
      <c r="K69" s="88"/>
    </row>
    <row r="70" spans="11:11" s="26" customFormat="1" ht="15.75" x14ac:dyDescent="0.25">
      <c r="K70" s="88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M18" sqref="M18"/>
    </sheetView>
  </sheetViews>
  <sheetFormatPr baseColWidth="10" defaultRowHeight="15" x14ac:dyDescent="0.25"/>
  <cols>
    <col min="1" max="1" width="13.42578125" customWidth="1"/>
  </cols>
  <sheetData>
    <row r="1" spans="1:3" x14ac:dyDescent="0.25">
      <c r="A1" t="s">
        <v>4</v>
      </c>
      <c r="C1" s="3" t="s">
        <v>3</v>
      </c>
    </row>
    <row r="3" spans="1:3" ht="21" x14ac:dyDescent="0.35">
      <c r="A3" s="2" t="s">
        <v>0</v>
      </c>
    </row>
    <row r="4" spans="1:3" ht="15.75" x14ac:dyDescent="0.25">
      <c r="A4" s="1" t="s">
        <v>5</v>
      </c>
    </row>
    <row r="5" spans="1:3" ht="15.75" x14ac:dyDescent="0.25">
      <c r="A5" s="1" t="s">
        <v>24</v>
      </c>
    </row>
    <row r="6" spans="1:3" ht="15.75" x14ac:dyDescent="0.25">
      <c r="A6" s="1" t="s">
        <v>23</v>
      </c>
    </row>
    <row r="7" spans="1:3" ht="15.75" x14ac:dyDescent="0.25">
      <c r="A7" s="1" t="s">
        <v>19</v>
      </c>
    </row>
    <row r="8" spans="1:3" ht="15.75" x14ac:dyDescent="0.25">
      <c r="A8" s="1" t="s">
        <v>51</v>
      </c>
    </row>
    <row r="9" spans="1:3" ht="15.75" x14ac:dyDescent="0.25">
      <c r="A9" s="1"/>
    </row>
    <row r="10" spans="1:3" ht="15.75" x14ac:dyDescent="0.25">
      <c r="A10" s="1" t="s">
        <v>48</v>
      </c>
    </row>
    <row r="11" spans="1:3" ht="15.75" x14ac:dyDescent="0.25">
      <c r="A11" s="1" t="s">
        <v>47</v>
      </c>
    </row>
    <row r="13" spans="1:3" ht="21" x14ac:dyDescent="0.35">
      <c r="A13" s="2" t="s">
        <v>6</v>
      </c>
      <c r="C13" s="5"/>
    </row>
    <row r="14" spans="1:3" s="1" customFormat="1" ht="15.75" x14ac:dyDescent="0.25">
      <c r="A14" s="5" t="s">
        <v>52</v>
      </c>
      <c r="C14" s="7"/>
    </row>
    <row r="15" spans="1:3" s="1" customFormat="1" ht="15.75" x14ac:dyDescent="0.25">
      <c r="A15" s="4"/>
      <c r="C15" s="7"/>
    </row>
    <row r="16" spans="1:3" s="1" customFormat="1" ht="15.75" x14ac:dyDescent="0.25">
      <c r="A16" s="4"/>
      <c r="C16" s="7"/>
    </row>
    <row r="17" spans="1:7" s="1" customFormat="1" ht="21" x14ac:dyDescent="0.35">
      <c r="A17" s="2" t="s">
        <v>9</v>
      </c>
      <c r="C17" s="7"/>
    </row>
    <row r="18" spans="1:7" s="1" customFormat="1" ht="15.75" x14ac:dyDescent="0.25">
      <c r="A18" s="1" t="s">
        <v>10</v>
      </c>
      <c r="C18" s="7"/>
      <c r="G18" s="3" t="s">
        <v>11</v>
      </c>
    </row>
    <row r="19" spans="1:7" s="1" customFormat="1" ht="15.75" x14ac:dyDescent="0.25">
      <c r="A19" s="4"/>
      <c r="C19" s="7"/>
    </row>
    <row r="20" spans="1:7" s="1" customFormat="1" ht="21" x14ac:dyDescent="0.35">
      <c r="A20" s="2" t="s">
        <v>12</v>
      </c>
      <c r="C20" s="7"/>
    </row>
    <row r="21" spans="1:7" s="1" customFormat="1" ht="15.75" x14ac:dyDescent="0.25">
      <c r="A21" s="1" t="s">
        <v>13</v>
      </c>
      <c r="C21" s="7"/>
    </row>
    <row r="22" spans="1:7" s="1" customFormat="1" ht="15.75" x14ac:dyDescent="0.25">
      <c r="A22" s="4"/>
      <c r="C22" s="7"/>
    </row>
    <row r="24" spans="1:7" ht="21" x14ac:dyDescent="0.35">
      <c r="A24" s="2" t="s">
        <v>7</v>
      </c>
    </row>
    <row r="25" spans="1:7" x14ac:dyDescent="0.25">
      <c r="A25" s="6">
        <v>41910</v>
      </c>
      <c r="B25" t="s">
        <v>8</v>
      </c>
    </row>
    <row r="26" spans="1:7" x14ac:dyDescent="0.25">
      <c r="A26" s="6">
        <v>42387</v>
      </c>
      <c r="B26" t="s">
        <v>53</v>
      </c>
    </row>
    <row r="27" spans="1:7" x14ac:dyDescent="0.25">
      <c r="A27" s="6">
        <v>42393</v>
      </c>
      <c r="B27" t="s">
        <v>56</v>
      </c>
    </row>
  </sheetData>
  <hyperlinks>
    <hyperlink ref="C1" r:id="rId1"/>
    <hyperlink ref="G18" r:id="rId2"/>
  </hyperlink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71"/>
  <sheetViews>
    <sheetView topLeftCell="AM1" workbookViewId="0">
      <selection activeCell="A57" sqref="A57"/>
    </sheetView>
  </sheetViews>
  <sheetFormatPr baseColWidth="10" defaultRowHeight="15" x14ac:dyDescent="0.25"/>
  <cols>
    <col min="1" max="1" width="14.7109375" style="8" customWidth="1"/>
    <col min="2" max="2" width="15" style="8" customWidth="1"/>
    <col min="3" max="51" width="11.42578125" style="8"/>
    <col min="52" max="52" width="11.85546875" style="8" customWidth="1"/>
    <col min="53" max="53" width="11.42578125" style="8"/>
    <col min="54" max="54" width="14.42578125" style="8" customWidth="1"/>
    <col min="55" max="55" width="15.85546875" style="8" customWidth="1"/>
    <col min="56" max="56" width="14.7109375" style="8" customWidth="1"/>
    <col min="57" max="16384" width="11.42578125" style="8"/>
  </cols>
  <sheetData>
    <row r="1" spans="1:55" ht="21" x14ac:dyDescent="0.35">
      <c r="A1" s="9" t="s">
        <v>25</v>
      </c>
    </row>
    <row r="4" spans="1:55" x14ac:dyDescent="0.25">
      <c r="A4" s="8" t="s">
        <v>1</v>
      </c>
      <c r="B4" s="8">
        <f>Eingabe!C4</f>
        <v>10000</v>
      </c>
    </row>
    <row r="5" spans="1:55" x14ac:dyDescent="0.25">
      <c r="A5" s="8" t="s">
        <v>26</v>
      </c>
      <c r="B5" s="8">
        <f>Eingabe!C5</f>
        <v>100</v>
      </c>
    </row>
    <row r="6" spans="1:55" x14ac:dyDescent="0.25">
      <c r="A6" s="8" t="s">
        <v>27</v>
      </c>
      <c r="B6" s="8">
        <f>B5*12</f>
        <v>1200</v>
      </c>
    </row>
    <row r="8" spans="1:55" x14ac:dyDescent="0.25">
      <c r="A8" s="8" t="s">
        <v>28</v>
      </c>
      <c r="B8" s="8">
        <f>Eingabe!C6</f>
        <v>2.5</v>
      </c>
    </row>
    <row r="9" spans="1:55" x14ac:dyDescent="0.25">
      <c r="A9" s="8" t="s">
        <v>29</v>
      </c>
      <c r="B9" s="8">
        <f>B8*0.25</f>
        <v>0.625</v>
      </c>
    </row>
    <row r="10" spans="1:55" x14ac:dyDescent="0.25">
      <c r="A10" s="8" t="s">
        <v>30</v>
      </c>
      <c r="B10" s="8">
        <f>B9*0.055</f>
        <v>3.4375000000000003E-2</v>
      </c>
    </row>
    <row r="11" spans="1:55" x14ac:dyDescent="0.25">
      <c r="A11" s="8" t="s">
        <v>31</v>
      </c>
      <c r="B11" s="8">
        <f>B8-B9-B10</f>
        <v>1.840625</v>
      </c>
    </row>
    <row r="12" spans="1:55" x14ac:dyDescent="0.25">
      <c r="A12" s="8" t="s">
        <v>33</v>
      </c>
      <c r="B12" s="8">
        <f>Eingabe!C7</f>
        <v>8</v>
      </c>
    </row>
    <row r="13" spans="1:55" s="11" customFormat="1" x14ac:dyDescent="0.25"/>
    <row r="14" spans="1:55" s="11" customFormat="1" x14ac:dyDescent="0.25">
      <c r="A14" s="11" t="s">
        <v>35</v>
      </c>
      <c r="B14" s="11" t="s">
        <v>32</v>
      </c>
      <c r="C14" s="12" t="s">
        <v>14</v>
      </c>
    </row>
    <row r="15" spans="1:55" s="10" customFormat="1" x14ac:dyDescent="0.25"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13">
        <v>9</v>
      </c>
      <c r="L15" s="13">
        <v>10</v>
      </c>
      <c r="M15" s="13">
        <f>L15+1</f>
        <v>11</v>
      </c>
      <c r="N15" s="13">
        <f t="shared" ref="N15:AZ15" si="0">M15+1</f>
        <v>12</v>
      </c>
      <c r="O15" s="13">
        <f t="shared" si="0"/>
        <v>13</v>
      </c>
      <c r="P15" s="13">
        <f t="shared" si="0"/>
        <v>14</v>
      </c>
      <c r="Q15" s="13">
        <f t="shared" si="0"/>
        <v>15</v>
      </c>
      <c r="R15" s="13">
        <f t="shared" si="0"/>
        <v>16</v>
      </c>
      <c r="S15" s="13">
        <f t="shared" si="0"/>
        <v>17</v>
      </c>
      <c r="T15" s="13">
        <f t="shared" si="0"/>
        <v>18</v>
      </c>
      <c r="U15" s="13">
        <f t="shared" si="0"/>
        <v>19</v>
      </c>
      <c r="V15" s="13">
        <f t="shared" si="0"/>
        <v>20</v>
      </c>
      <c r="W15" s="13">
        <f t="shared" si="0"/>
        <v>21</v>
      </c>
      <c r="X15" s="13">
        <f t="shared" si="0"/>
        <v>22</v>
      </c>
      <c r="Y15" s="13">
        <f t="shared" si="0"/>
        <v>23</v>
      </c>
      <c r="Z15" s="13">
        <f t="shared" si="0"/>
        <v>24</v>
      </c>
      <c r="AA15" s="13">
        <f t="shared" si="0"/>
        <v>25</v>
      </c>
      <c r="AB15" s="13">
        <f t="shared" si="0"/>
        <v>26</v>
      </c>
      <c r="AC15" s="13">
        <f t="shared" si="0"/>
        <v>27</v>
      </c>
      <c r="AD15" s="13">
        <f t="shared" si="0"/>
        <v>28</v>
      </c>
      <c r="AE15" s="13">
        <f>AD15+1</f>
        <v>29</v>
      </c>
      <c r="AF15" s="13">
        <f t="shared" si="0"/>
        <v>30</v>
      </c>
      <c r="AG15" s="13">
        <f t="shared" si="0"/>
        <v>31</v>
      </c>
      <c r="AH15" s="13">
        <f t="shared" si="0"/>
        <v>32</v>
      </c>
      <c r="AI15" s="13">
        <f t="shared" si="0"/>
        <v>33</v>
      </c>
      <c r="AJ15" s="13">
        <f t="shared" si="0"/>
        <v>34</v>
      </c>
      <c r="AK15" s="13">
        <f t="shared" si="0"/>
        <v>35</v>
      </c>
      <c r="AL15" s="13">
        <f t="shared" si="0"/>
        <v>36</v>
      </c>
      <c r="AM15" s="13">
        <f t="shared" si="0"/>
        <v>37</v>
      </c>
      <c r="AN15" s="13">
        <f>AM15+1</f>
        <v>38</v>
      </c>
      <c r="AO15" s="13">
        <f t="shared" si="0"/>
        <v>39</v>
      </c>
      <c r="AP15" s="13">
        <f t="shared" si="0"/>
        <v>40</v>
      </c>
      <c r="AQ15" s="13">
        <f t="shared" si="0"/>
        <v>41</v>
      </c>
      <c r="AR15" s="13">
        <f t="shared" si="0"/>
        <v>42</v>
      </c>
      <c r="AS15" s="13">
        <f t="shared" si="0"/>
        <v>43</v>
      </c>
      <c r="AT15" s="13">
        <f t="shared" si="0"/>
        <v>44</v>
      </c>
      <c r="AU15" s="13">
        <f t="shared" si="0"/>
        <v>45</v>
      </c>
      <c r="AV15" s="13">
        <f>AU15+1</f>
        <v>46</v>
      </c>
      <c r="AW15" s="13">
        <f t="shared" si="0"/>
        <v>47</v>
      </c>
      <c r="AX15" s="13">
        <f t="shared" si="0"/>
        <v>48</v>
      </c>
      <c r="AY15" s="13">
        <f t="shared" si="0"/>
        <v>49</v>
      </c>
      <c r="AZ15" s="13">
        <f t="shared" si="0"/>
        <v>50</v>
      </c>
      <c r="BB15" s="10" t="s">
        <v>36</v>
      </c>
      <c r="BC15" s="10" t="s">
        <v>37</v>
      </c>
    </row>
    <row r="16" spans="1:55" s="11" customFormat="1" x14ac:dyDescent="0.25">
      <c r="A16" s="10">
        <v>0</v>
      </c>
      <c r="B16" s="11">
        <f>$B$4</f>
        <v>10000</v>
      </c>
      <c r="C16" s="14">
        <f>$B16*$B$11/100</f>
        <v>184.0625</v>
      </c>
      <c r="D16" s="15">
        <f>C16*(1+$B$12/100)</f>
        <v>198.78750000000002</v>
      </c>
      <c r="E16" s="15">
        <f t="shared" ref="E16:L16" si="1">D16*(1+$B$12/100)</f>
        <v>214.69050000000004</v>
      </c>
      <c r="F16" s="15">
        <f t="shared" si="1"/>
        <v>231.86574000000007</v>
      </c>
      <c r="G16" s="15">
        <f t="shared" si="1"/>
        <v>250.4149992000001</v>
      </c>
      <c r="H16" s="15">
        <f t="shared" si="1"/>
        <v>270.44819913600014</v>
      </c>
      <c r="I16" s="15">
        <f t="shared" si="1"/>
        <v>292.08405506688018</v>
      </c>
      <c r="J16" s="15">
        <f t="shared" si="1"/>
        <v>315.45077947223064</v>
      </c>
      <c r="K16" s="15">
        <f t="shared" si="1"/>
        <v>340.68684183000909</v>
      </c>
      <c r="L16" s="15">
        <f t="shared" si="1"/>
        <v>367.94178917640983</v>
      </c>
      <c r="M16" s="15">
        <f t="shared" ref="M16:AZ16" si="2">L16*(1+$B$12/100)</f>
        <v>397.37713231052265</v>
      </c>
      <c r="N16" s="15">
        <f t="shared" si="2"/>
        <v>429.16730289536451</v>
      </c>
      <c r="O16" s="15">
        <f t="shared" si="2"/>
        <v>463.50068712699368</v>
      </c>
      <c r="P16" s="15">
        <f t="shared" si="2"/>
        <v>500.58074209715323</v>
      </c>
      <c r="Q16" s="15">
        <f t="shared" si="2"/>
        <v>540.62720146492552</v>
      </c>
      <c r="R16" s="15">
        <f t="shared" si="2"/>
        <v>583.87737758211961</v>
      </c>
      <c r="S16" s="15">
        <f t="shared" si="2"/>
        <v>630.58756778868917</v>
      </c>
      <c r="T16" s="15">
        <f t="shared" si="2"/>
        <v>681.03457321178439</v>
      </c>
      <c r="U16" s="15">
        <f t="shared" si="2"/>
        <v>735.51733906872721</v>
      </c>
      <c r="V16" s="15">
        <f t="shared" si="2"/>
        <v>794.35872619422548</v>
      </c>
      <c r="W16" s="15">
        <f t="shared" si="2"/>
        <v>857.90742428976353</v>
      </c>
      <c r="X16" s="15">
        <f t="shared" si="2"/>
        <v>926.5400182329447</v>
      </c>
      <c r="Y16" s="15">
        <f t="shared" si="2"/>
        <v>1000.6632196915804</v>
      </c>
      <c r="Z16" s="15">
        <f t="shared" si="2"/>
        <v>1080.7162772669069</v>
      </c>
      <c r="AA16" s="15">
        <f t="shared" si="2"/>
        <v>1167.1735794482595</v>
      </c>
      <c r="AB16" s="15">
        <f t="shared" si="2"/>
        <v>1260.5474658041203</v>
      </c>
      <c r="AC16" s="15">
        <f t="shared" si="2"/>
        <v>1361.3912630684499</v>
      </c>
      <c r="AD16" s="15">
        <f t="shared" si="2"/>
        <v>1470.3025641139261</v>
      </c>
      <c r="AE16" s="15">
        <f t="shared" si="2"/>
        <v>1587.9267692430403</v>
      </c>
      <c r="AF16" s="15">
        <f t="shared" si="2"/>
        <v>1714.9609107824836</v>
      </c>
      <c r="AG16" s="15">
        <f t="shared" si="2"/>
        <v>1852.1577836450824</v>
      </c>
      <c r="AH16" s="15">
        <f t="shared" si="2"/>
        <v>2000.3304063366891</v>
      </c>
      <c r="AI16" s="15">
        <f t="shared" si="2"/>
        <v>2160.3568388436242</v>
      </c>
      <c r="AJ16" s="15">
        <f t="shared" si="2"/>
        <v>2333.1853859511143</v>
      </c>
      <c r="AK16" s="15">
        <f t="shared" si="2"/>
        <v>2519.8402168272037</v>
      </c>
      <c r="AL16" s="15">
        <f t="shared" si="2"/>
        <v>2721.4274341733803</v>
      </c>
      <c r="AM16" s="15">
        <f t="shared" si="2"/>
        <v>2939.1416289072508</v>
      </c>
      <c r="AN16" s="15">
        <f t="shared" si="2"/>
        <v>3174.2729592198311</v>
      </c>
      <c r="AO16" s="15">
        <f t="shared" si="2"/>
        <v>3428.2147959574177</v>
      </c>
      <c r="AP16" s="15">
        <f t="shared" si="2"/>
        <v>3702.4719796340114</v>
      </c>
      <c r="AQ16" s="15">
        <f t="shared" si="2"/>
        <v>3998.6697380047326</v>
      </c>
      <c r="AR16" s="15">
        <f t="shared" si="2"/>
        <v>4318.5633170451119</v>
      </c>
      <c r="AS16" s="15">
        <f t="shared" si="2"/>
        <v>4664.0483824087214</v>
      </c>
      <c r="AT16" s="15">
        <f t="shared" si="2"/>
        <v>5037.1722530014194</v>
      </c>
      <c r="AU16" s="15">
        <f t="shared" si="2"/>
        <v>5440.1460332415336</v>
      </c>
      <c r="AV16" s="15">
        <f t="shared" si="2"/>
        <v>5875.3577159008564</v>
      </c>
      <c r="AW16" s="15">
        <f t="shared" si="2"/>
        <v>6345.3863331729253</v>
      </c>
      <c r="AX16" s="15">
        <f t="shared" si="2"/>
        <v>6853.0172398267596</v>
      </c>
      <c r="AY16" s="15">
        <f t="shared" si="2"/>
        <v>7401.2586190129005</v>
      </c>
      <c r="AZ16" s="16">
        <f t="shared" si="2"/>
        <v>7993.3593085339326</v>
      </c>
      <c r="BB16" s="11">
        <f>B16</f>
        <v>10000</v>
      </c>
      <c r="BC16" s="11">
        <f>B16</f>
        <v>10000</v>
      </c>
    </row>
    <row r="17" spans="1:55" s="11" customFormat="1" x14ac:dyDescent="0.25">
      <c r="A17" s="10">
        <v>1</v>
      </c>
      <c r="B17" s="11">
        <f>$B$6+C16</f>
        <v>1384.0625</v>
      </c>
      <c r="C17" s="17"/>
      <c r="D17" s="18">
        <f>$B17*$B$11/100</f>
        <v>25.475400390625001</v>
      </c>
      <c r="E17" s="18">
        <f>D17*(1+$B$12/100)</f>
        <v>27.513432421875002</v>
      </c>
      <c r="F17" s="18">
        <f t="shared" ref="F17:L17" si="3">E17*(1+$B$12/100)</f>
        <v>29.714507015625003</v>
      </c>
      <c r="G17" s="18">
        <f t="shared" si="3"/>
        <v>32.091667576875004</v>
      </c>
      <c r="H17" s="18">
        <f t="shared" si="3"/>
        <v>34.65900098302501</v>
      </c>
      <c r="I17" s="18">
        <f t="shared" si="3"/>
        <v>37.431721061667012</v>
      </c>
      <c r="J17" s="18">
        <f t="shared" si="3"/>
        <v>40.426258746600375</v>
      </c>
      <c r="K17" s="18">
        <f t="shared" si="3"/>
        <v>43.660359446328407</v>
      </c>
      <c r="L17" s="18">
        <f t="shared" si="3"/>
        <v>47.153188202034684</v>
      </c>
      <c r="M17" s="18">
        <f t="shared" ref="M17:AZ17" si="4">L17*(1+$B$12/100)</f>
        <v>50.925443258197461</v>
      </c>
      <c r="N17" s="18">
        <f t="shared" si="4"/>
        <v>54.999478718853261</v>
      </c>
      <c r="O17" s="18">
        <f t="shared" si="4"/>
        <v>59.399437016361524</v>
      </c>
      <c r="P17" s="18">
        <f t="shared" si="4"/>
        <v>64.151391977670457</v>
      </c>
      <c r="Q17" s="18">
        <f t="shared" si="4"/>
        <v>69.283503335884092</v>
      </c>
      <c r="R17" s="18">
        <f t="shared" si="4"/>
        <v>74.826183602754824</v>
      </c>
      <c r="S17" s="18">
        <f t="shared" si="4"/>
        <v>80.812278290975215</v>
      </c>
      <c r="T17" s="18">
        <f t="shared" si="4"/>
        <v>87.277260554253232</v>
      </c>
      <c r="U17" s="18">
        <f t="shared" si="4"/>
        <v>94.259441398593495</v>
      </c>
      <c r="V17" s="18">
        <f t="shared" si="4"/>
        <v>101.80019671048098</v>
      </c>
      <c r="W17" s="18">
        <f t="shared" si="4"/>
        <v>109.94421244731946</v>
      </c>
      <c r="X17" s="18">
        <f t="shared" si="4"/>
        <v>118.73974944310503</v>
      </c>
      <c r="Y17" s="18">
        <f t="shared" si="4"/>
        <v>128.23892939855344</v>
      </c>
      <c r="Z17" s="18">
        <f t="shared" si="4"/>
        <v>138.49804375043772</v>
      </c>
      <c r="AA17" s="18">
        <f t="shared" si="4"/>
        <v>149.57788725047274</v>
      </c>
      <c r="AB17" s="18">
        <f t="shared" si="4"/>
        <v>161.54411823051058</v>
      </c>
      <c r="AC17" s="18">
        <f t="shared" si="4"/>
        <v>174.46764768895144</v>
      </c>
      <c r="AD17" s="18">
        <f t="shared" si="4"/>
        <v>188.42505950406758</v>
      </c>
      <c r="AE17" s="18">
        <f t="shared" si="4"/>
        <v>203.49906426439298</v>
      </c>
      <c r="AF17" s="18">
        <f t="shared" si="4"/>
        <v>219.77898940554445</v>
      </c>
      <c r="AG17" s="18">
        <f t="shared" si="4"/>
        <v>237.36130855798802</v>
      </c>
      <c r="AH17" s="18">
        <f t="shared" si="4"/>
        <v>256.35021324262709</v>
      </c>
      <c r="AI17" s="18">
        <f t="shared" si="4"/>
        <v>276.85823030203727</v>
      </c>
      <c r="AJ17" s="18">
        <f t="shared" si="4"/>
        <v>299.00688872620026</v>
      </c>
      <c r="AK17" s="18">
        <f t="shared" si="4"/>
        <v>322.9274398242963</v>
      </c>
      <c r="AL17" s="18">
        <f t="shared" si="4"/>
        <v>348.76163501024001</v>
      </c>
      <c r="AM17" s="18">
        <f t="shared" si="4"/>
        <v>376.66256581105927</v>
      </c>
      <c r="AN17" s="18">
        <f t="shared" si="4"/>
        <v>406.79557107594405</v>
      </c>
      <c r="AO17" s="18">
        <f t="shared" si="4"/>
        <v>439.33921676201959</v>
      </c>
      <c r="AP17" s="18">
        <f t="shared" si="4"/>
        <v>474.48635410298118</v>
      </c>
      <c r="AQ17" s="18">
        <f t="shared" si="4"/>
        <v>512.4452624312197</v>
      </c>
      <c r="AR17" s="18">
        <f t="shared" si="4"/>
        <v>553.44088342571729</v>
      </c>
      <c r="AS17" s="18">
        <f t="shared" si="4"/>
        <v>597.71615409977471</v>
      </c>
      <c r="AT17" s="18">
        <f t="shared" si="4"/>
        <v>645.53344642775676</v>
      </c>
      <c r="AU17" s="18">
        <f t="shared" si="4"/>
        <v>697.17612214197732</v>
      </c>
      <c r="AV17" s="18">
        <f t="shared" si="4"/>
        <v>752.95021191333558</v>
      </c>
      <c r="AW17" s="18">
        <f t="shared" si="4"/>
        <v>813.18622886640253</v>
      </c>
      <c r="AX17" s="18">
        <f t="shared" si="4"/>
        <v>878.24112717571484</v>
      </c>
      <c r="AY17" s="18">
        <f t="shared" si="4"/>
        <v>948.50041734977208</v>
      </c>
      <c r="AZ17" s="19">
        <f t="shared" si="4"/>
        <v>1024.380450737754</v>
      </c>
      <c r="BB17" s="11">
        <f>BB16+$B$6</f>
        <v>11200</v>
      </c>
      <c r="BC17" s="11">
        <f>BC16+$B17</f>
        <v>11384.0625</v>
      </c>
    </row>
    <row r="18" spans="1:55" s="11" customFormat="1" x14ac:dyDescent="0.25">
      <c r="A18" s="10">
        <v>2</v>
      </c>
      <c r="B18" s="11">
        <f>$B$6+SUM(D$16:D17)</f>
        <v>1424.262900390625</v>
      </c>
      <c r="C18" s="17"/>
      <c r="D18" s="18"/>
      <c r="E18" s="18">
        <f>$B18*$B$11/100</f>
        <v>26.215339010314942</v>
      </c>
      <c r="F18" s="18">
        <f>E18*(1+$B$12/100)</f>
        <v>28.312566131140141</v>
      </c>
      <c r="G18" s="18">
        <f t="shared" ref="G18:AZ64" si="5">F18*(1+$B$12/100)</f>
        <v>30.577571421631355</v>
      </c>
      <c r="H18" s="18">
        <f t="shared" si="5"/>
        <v>33.023777135361868</v>
      </c>
      <c r="I18" s="18">
        <f t="shared" si="5"/>
        <v>35.665679306190817</v>
      </c>
      <c r="J18" s="18">
        <f t="shared" si="5"/>
        <v>38.518933650686087</v>
      </c>
      <c r="K18" s="18">
        <f t="shared" si="5"/>
        <v>41.600448342740975</v>
      </c>
      <c r="L18" s="18">
        <f t="shared" si="5"/>
        <v>44.928484210160256</v>
      </c>
      <c r="M18" s="18">
        <f t="shared" ref="M18:AZ18" si="6">L18*(1+$B$12/100)</f>
        <v>48.522762946973081</v>
      </c>
      <c r="N18" s="18">
        <f t="shared" si="6"/>
        <v>52.404583982730934</v>
      </c>
      <c r="O18" s="18">
        <f t="shared" si="6"/>
        <v>56.596950701349414</v>
      </c>
      <c r="P18" s="18">
        <f t="shared" si="6"/>
        <v>61.124706757457368</v>
      </c>
      <c r="Q18" s="18">
        <f t="shared" si="6"/>
        <v>66.014683298053967</v>
      </c>
      <c r="R18" s="18">
        <f t="shared" si="6"/>
        <v>71.295857961898292</v>
      </c>
      <c r="S18" s="18">
        <f t="shared" si="6"/>
        <v>76.999526598850167</v>
      </c>
      <c r="T18" s="18">
        <f t="shared" si="6"/>
        <v>83.159488726758184</v>
      </c>
      <c r="U18" s="18">
        <f t="shared" si="6"/>
        <v>89.812247824898847</v>
      </c>
      <c r="V18" s="18">
        <f t="shared" si="6"/>
        <v>96.997227650890764</v>
      </c>
      <c r="W18" s="18">
        <f t="shared" si="6"/>
        <v>104.75700586296203</v>
      </c>
      <c r="X18" s="18">
        <f t="shared" si="6"/>
        <v>113.137566331999</v>
      </c>
      <c r="Y18" s="18">
        <f t="shared" si="6"/>
        <v>122.18857163855893</v>
      </c>
      <c r="Z18" s="18">
        <f t="shared" si="6"/>
        <v>131.96365736964364</v>
      </c>
      <c r="AA18" s="18">
        <f t="shared" si="6"/>
        <v>142.52074995921515</v>
      </c>
      <c r="AB18" s="18">
        <f t="shared" si="6"/>
        <v>153.92240995595236</v>
      </c>
      <c r="AC18" s="18">
        <f t="shared" si="6"/>
        <v>166.23620275242857</v>
      </c>
      <c r="AD18" s="18">
        <f t="shared" si="6"/>
        <v>179.53509897262288</v>
      </c>
      <c r="AE18" s="18">
        <f t="shared" si="6"/>
        <v>193.89790689043272</v>
      </c>
      <c r="AF18" s="18">
        <f t="shared" si="6"/>
        <v>209.40973944166734</v>
      </c>
      <c r="AG18" s="18">
        <f t="shared" si="6"/>
        <v>226.16251859700074</v>
      </c>
      <c r="AH18" s="18">
        <f t="shared" si="6"/>
        <v>244.2555200847608</v>
      </c>
      <c r="AI18" s="18">
        <f t="shared" si="6"/>
        <v>263.79596169154166</v>
      </c>
      <c r="AJ18" s="18">
        <f t="shared" si="6"/>
        <v>284.899638626865</v>
      </c>
      <c r="AK18" s="18">
        <f t="shared" si="6"/>
        <v>307.69160971701422</v>
      </c>
      <c r="AL18" s="18">
        <f t="shared" si="6"/>
        <v>332.3069384943754</v>
      </c>
      <c r="AM18" s="18">
        <f t="shared" si="6"/>
        <v>358.89149357392546</v>
      </c>
      <c r="AN18" s="18">
        <f t="shared" si="6"/>
        <v>387.60281305983955</v>
      </c>
      <c r="AO18" s="18">
        <f t="shared" si="6"/>
        <v>418.61103810462674</v>
      </c>
      <c r="AP18" s="18">
        <f t="shared" si="6"/>
        <v>452.0999211529969</v>
      </c>
      <c r="AQ18" s="18">
        <f t="shared" si="6"/>
        <v>488.2679148452367</v>
      </c>
      <c r="AR18" s="18">
        <f t="shared" si="6"/>
        <v>527.32934803285571</v>
      </c>
      <c r="AS18" s="18">
        <f t="shared" si="6"/>
        <v>569.5156958754842</v>
      </c>
      <c r="AT18" s="18">
        <f t="shared" si="6"/>
        <v>615.076951545523</v>
      </c>
      <c r="AU18" s="18">
        <f t="shared" si="6"/>
        <v>664.28310766916491</v>
      </c>
      <c r="AV18" s="18">
        <f t="shared" si="6"/>
        <v>717.4257562826981</v>
      </c>
      <c r="AW18" s="18">
        <f t="shared" si="6"/>
        <v>774.81981678531395</v>
      </c>
      <c r="AX18" s="18">
        <f t="shared" si="6"/>
        <v>836.80540212813912</v>
      </c>
      <c r="AY18" s="18">
        <f t="shared" si="6"/>
        <v>903.74983429839028</v>
      </c>
      <c r="AZ18" s="19">
        <f t="shared" si="6"/>
        <v>976.04982104226156</v>
      </c>
      <c r="BB18" s="11">
        <f>BB17+$B$6</f>
        <v>12400</v>
      </c>
      <c r="BC18" s="11">
        <f>BC17+$B18</f>
        <v>12808.325400390626</v>
      </c>
    </row>
    <row r="19" spans="1:55" s="11" customFormat="1" x14ac:dyDescent="0.25">
      <c r="A19" s="10">
        <v>3</v>
      </c>
      <c r="B19" s="11">
        <f>$B$6+SUM(E$16:E18)</f>
        <v>1468.41927143219</v>
      </c>
      <c r="C19" s="17"/>
      <c r="D19" s="18"/>
      <c r="E19" s="18"/>
      <c r="F19" s="18">
        <f>$B19*$B$11/100</f>
        <v>27.028092214798747</v>
      </c>
      <c r="G19" s="18">
        <f t="shared" si="5"/>
        <v>29.190339591982649</v>
      </c>
      <c r="H19" s="18">
        <f t="shared" si="5"/>
        <v>31.525566759341263</v>
      </c>
      <c r="I19" s="18">
        <f t="shared" ref="I19:AZ19" si="7">H19*(1+$B$12/100)</f>
        <v>34.047612100088564</v>
      </c>
      <c r="J19" s="18">
        <f t="shared" si="7"/>
        <v>36.771421068095648</v>
      </c>
      <c r="K19" s="18">
        <f t="shared" si="7"/>
        <v>39.713134753543301</v>
      </c>
      <c r="L19" s="18">
        <f t="shared" si="7"/>
        <v>42.890185533826767</v>
      </c>
      <c r="M19" s="18">
        <f t="shared" si="7"/>
        <v>46.321400376532914</v>
      </c>
      <c r="N19" s="18">
        <f t="shared" si="7"/>
        <v>50.027112406655547</v>
      </c>
      <c r="O19" s="18">
        <f t="shared" si="7"/>
        <v>54.029281399187994</v>
      </c>
      <c r="P19" s="18">
        <f t="shared" si="7"/>
        <v>58.351623911123035</v>
      </c>
      <c r="Q19" s="18">
        <f t="shared" si="7"/>
        <v>63.019753824012881</v>
      </c>
      <c r="R19" s="18">
        <f t="shared" si="7"/>
        <v>68.061334129933911</v>
      </c>
      <c r="S19" s="18">
        <f t="shared" si="7"/>
        <v>73.506240860328631</v>
      </c>
      <c r="T19" s="18">
        <f t="shared" si="7"/>
        <v>79.38674012915493</v>
      </c>
      <c r="U19" s="18">
        <f t="shared" si="7"/>
        <v>85.737679339487329</v>
      </c>
      <c r="V19" s="18">
        <f t="shared" si="7"/>
        <v>92.596693686646319</v>
      </c>
      <c r="W19" s="18">
        <f t="shared" si="7"/>
        <v>100.00442918157803</v>
      </c>
      <c r="X19" s="18">
        <f t="shared" si="7"/>
        <v>108.00478351610428</v>
      </c>
      <c r="Y19" s="18">
        <f t="shared" si="7"/>
        <v>116.64516619739263</v>
      </c>
      <c r="Z19" s="18">
        <f t="shared" si="7"/>
        <v>125.97677949318404</v>
      </c>
      <c r="AA19" s="18">
        <f t="shared" si="7"/>
        <v>136.05492185263878</v>
      </c>
      <c r="AB19" s="18">
        <f t="shared" si="7"/>
        <v>146.93931560084991</v>
      </c>
      <c r="AC19" s="18">
        <f t="shared" si="7"/>
        <v>158.69446084891791</v>
      </c>
      <c r="AD19" s="18">
        <f t="shared" si="7"/>
        <v>171.39001771683135</v>
      </c>
      <c r="AE19" s="18">
        <f t="shared" si="7"/>
        <v>185.10121913417788</v>
      </c>
      <c r="AF19" s="18">
        <f t="shared" si="7"/>
        <v>199.90931666491213</v>
      </c>
      <c r="AG19" s="18">
        <f t="shared" si="7"/>
        <v>215.9020619981051</v>
      </c>
      <c r="AH19" s="18">
        <f t="shared" si="7"/>
        <v>233.17422695795352</v>
      </c>
      <c r="AI19" s="18">
        <f t="shared" si="7"/>
        <v>251.82816511458981</v>
      </c>
      <c r="AJ19" s="18">
        <f t="shared" si="7"/>
        <v>271.97441832375699</v>
      </c>
      <c r="AK19" s="18">
        <f t="shared" si="7"/>
        <v>293.73237178965758</v>
      </c>
      <c r="AL19" s="18">
        <f t="shared" si="7"/>
        <v>317.23096153283018</v>
      </c>
      <c r="AM19" s="18">
        <f t="shared" si="7"/>
        <v>342.6094384554566</v>
      </c>
      <c r="AN19" s="18">
        <f t="shared" si="7"/>
        <v>370.01819353189313</v>
      </c>
      <c r="AO19" s="18">
        <f t="shared" si="7"/>
        <v>399.61964901444463</v>
      </c>
      <c r="AP19" s="18">
        <f t="shared" si="7"/>
        <v>431.58922093560022</v>
      </c>
      <c r="AQ19" s="18">
        <f t="shared" si="7"/>
        <v>466.11635861044829</v>
      </c>
      <c r="AR19" s="18">
        <f t="shared" si="7"/>
        <v>503.40566729928418</v>
      </c>
      <c r="AS19" s="18">
        <f t="shared" si="7"/>
        <v>543.67812068322689</v>
      </c>
      <c r="AT19" s="18">
        <f t="shared" si="7"/>
        <v>587.17237033788513</v>
      </c>
      <c r="AU19" s="18">
        <f t="shared" si="7"/>
        <v>634.14615996491602</v>
      </c>
      <c r="AV19" s="18">
        <f t="shared" si="7"/>
        <v>684.87785276210934</v>
      </c>
      <c r="AW19" s="18">
        <f t="shared" si="7"/>
        <v>739.66808098307808</v>
      </c>
      <c r="AX19" s="18">
        <f t="shared" si="7"/>
        <v>798.84152746172435</v>
      </c>
      <c r="AY19" s="18">
        <f t="shared" si="7"/>
        <v>862.74884965866238</v>
      </c>
      <c r="AZ19" s="19">
        <f t="shared" si="7"/>
        <v>931.76875763135547</v>
      </c>
      <c r="BB19" s="11">
        <f t="shared" ref="BB19:BB66" si="8">BB18+$B$6</f>
        <v>13600</v>
      </c>
      <c r="BC19" s="11">
        <f t="shared" ref="BC19:BC66" si="9">BC18+$B19</f>
        <v>14276.744671822817</v>
      </c>
    </row>
    <row r="20" spans="1:55" s="11" customFormat="1" x14ac:dyDescent="0.25">
      <c r="A20" s="10">
        <v>4</v>
      </c>
      <c r="B20" s="11">
        <f>$B$6+SUM(F$16:F19)</f>
        <v>1516.9209053615641</v>
      </c>
      <c r="C20" s="17"/>
      <c r="D20" s="18"/>
      <c r="E20" s="18"/>
      <c r="F20" s="18"/>
      <c r="G20" s="18">
        <f>$B20*$B$11/100</f>
        <v>27.920825414311288</v>
      </c>
      <c r="H20" s="18">
        <f t="shared" si="5"/>
        <v>30.154491447456195</v>
      </c>
      <c r="I20" s="18">
        <f t="shared" ref="I20:AZ20" si="10">H20*(1+$B$12/100)</f>
        <v>32.566850763252695</v>
      </c>
      <c r="J20" s="18">
        <f t="shared" si="10"/>
        <v>35.172198824312915</v>
      </c>
      <c r="K20" s="18">
        <f t="shared" si="10"/>
        <v>37.985974730257951</v>
      </c>
      <c r="L20" s="18">
        <f t="shared" si="10"/>
        <v>41.024852708678587</v>
      </c>
      <c r="M20" s="18">
        <f t="shared" si="10"/>
        <v>44.306840925372875</v>
      </c>
      <c r="N20" s="18">
        <f t="shared" si="10"/>
        <v>47.851388199402706</v>
      </c>
      <c r="O20" s="18">
        <f t="shared" si="10"/>
        <v>51.679499255354926</v>
      </c>
      <c r="P20" s="18">
        <f t="shared" si="10"/>
        <v>55.813859195783323</v>
      </c>
      <c r="Q20" s="18">
        <f t="shared" si="10"/>
        <v>60.27896793144599</v>
      </c>
      <c r="R20" s="18">
        <f t="shared" si="10"/>
        <v>65.101285365961672</v>
      </c>
      <c r="S20" s="18">
        <f t="shared" si="10"/>
        <v>70.309388195238611</v>
      </c>
      <c r="T20" s="18">
        <f t="shared" si="10"/>
        <v>75.934139250857712</v>
      </c>
      <c r="U20" s="18">
        <f t="shared" si="10"/>
        <v>82.008870390926333</v>
      </c>
      <c r="V20" s="18">
        <f t="shared" si="10"/>
        <v>88.569580022200441</v>
      </c>
      <c r="W20" s="18">
        <f t="shared" si="10"/>
        <v>95.655146423976475</v>
      </c>
      <c r="X20" s="18">
        <f t="shared" si="10"/>
        <v>103.3075581378946</v>
      </c>
      <c r="Y20" s="18">
        <f t="shared" si="10"/>
        <v>111.57216278892618</v>
      </c>
      <c r="Z20" s="18">
        <f t="shared" si="10"/>
        <v>120.49793581204028</v>
      </c>
      <c r="AA20" s="18">
        <f t="shared" si="10"/>
        <v>130.13777067700352</v>
      </c>
      <c r="AB20" s="18">
        <f t="shared" si="10"/>
        <v>140.54879233116381</v>
      </c>
      <c r="AC20" s="18">
        <f t="shared" si="10"/>
        <v>151.79269571765693</v>
      </c>
      <c r="AD20" s="18">
        <f t="shared" si="10"/>
        <v>163.93611137506949</v>
      </c>
      <c r="AE20" s="18">
        <f t="shared" si="10"/>
        <v>177.05100028507505</v>
      </c>
      <c r="AF20" s="18">
        <f t="shared" si="10"/>
        <v>191.21508030788107</v>
      </c>
      <c r="AG20" s="18">
        <f t="shared" si="10"/>
        <v>206.51228673251157</v>
      </c>
      <c r="AH20" s="18">
        <f t="shared" si="10"/>
        <v>223.03326967111252</v>
      </c>
      <c r="AI20" s="18">
        <f t="shared" si="10"/>
        <v>240.87593124480154</v>
      </c>
      <c r="AJ20" s="18">
        <f t="shared" si="10"/>
        <v>260.14600574438566</v>
      </c>
      <c r="AK20" s="18">
        <f t="shared" si="10"/>
        <v>280.95768620393653</v>
      </c>
      <c r="AL20" s="18">
        <f t="shared" si="10"/>
        <v>303.4343011002515</v>
      </c>
      <c r="AM20" s="18">
        <f t="shared" si="10"/>
        <v>327.70904518827166</v>
      </c>
      <c r="AN20" s="18">
        <f t="shared" si="10"/>
        <v>353.92576880333343</v>
      </c>
      <c r="AO20" s="18">
        <f t="shared" si="10"/>
        <v>382.23983030760013</v>
      </c>
      <c r="AP20" s="18">
        <f t="shared" si="10"/>
        <v>412.81901673220818</v>
      </c>
      <c r="AQ20" s="18">
        <f t="shared" si="10"/>
        <v>445.84453807078489</v>
      </c>
      <c r="AR20" s="18">
        <f t="shared" si="10"/>
        <v>481.5121011164477</v>
      </c>
      <c r="AS20" s="18">
        <f t="shared" si="10"/>
        <v>520.03306920576358</v>
      </c>
      <c r="AT20" s="18">
        <f t="shared" si="10"/>
        <v>561.63571474222465</v>
      </c>
      <c r="AU20" s="18">
        <f t="shared" si="10"/>
        <v>606.56657192160264</v>
      </c>
      <c r="AV20" s="18">
        <f t="shared" si="10"/>
        <v>655.09189767533087</v>
      </c>
      <c r="AW20" s="18">
        <f t="shared" si="10"/>
        <v>707.49924948935734</v>
      </c>
      <c r="AX20" s="18">
        <f t="shared" si="10"/>
        <v>764.09918944850597</v>
      </c>
      <c r="AY20" s="18">
        <f t="shared" si="10"/>
        <v>825.22712460438652</v>
      </c>
      <c r="AZ20" s="19">
        <f t="shared" si="10"/>
        <v>891.24529457273752</v>
      </c>
      <c r="BB20" s="11">
        <f t="shared" si="8"/>
        <v>14800</v>
      </c>
      <c r="BC20" s="11">
        <f t="shared" si="9"/>
        <v>15793.66557718438</v>
      </c>
    </row>
    <row r="21" spans="1:55" s="11" customFormat="1" x14ac:dyDescent="0.25">
      <c r="A21" s="10">
        <v>5</v>
      </c>
      <c r="B21" s="11">
        <f>$B$6+SUM(G$16:G20)</f>
        <v>1570.1954032048004</v>
      </c>
      <c r="C21" s="17"/>
      <c r="D21" s="18"/>
      <c r="E21" s="18"/>
      <c r="F21" s="18"/>
      <c r="G21" s="18"/>
      <c r="H21" s="18">
        <f>$B21*$B$11/100</f>
        <v>28.901409140238357</v>
      </c>
      <c r="I21" s="18">
        <f t="shared" si="5"/>
        <v>31.213521871457427</v>
      </c>
      <c r="J21" s="18">
        <f t="shared" ref="J21:AZ21" si="11">I21*(1+$B$12/100)</f>
        <v>33.710603621174023</v>
      </c>
      <c r="K21" s="18">
        <f t="shared" si="11"/>
        <v>36.407451910867948</v>
      </c>
      <c r="L21" s="18">
        <f t="shared" si="11"/>
        <v>39.320048063737389</v>
      </c>
      <c r="M21" s="18">
        <f t="shared" si="11"/>
        <v>42.465651908836385</v>
      </c>
      <c r="N21" s="18">
        <f t="shared" si="11"/>
        <v>45.862904061543297</v>
      </c>
      <c r="O21" s="18">
        <f t="shared" si="11"/>
        <v>49.531936386466761</v>
      </c>
      <c r="P21" s="18">
        <f t="shared" si="11"/>
        <v>53.494491297384108</v>
      </c>
      <c r="Q21" s="18">
        <f t="shared" si="11"/>
        <v>57.774050601174842</v>
      </c>
      <c r="R21" s="18">
        <f t="shared" si="11"/>
        <v>62.395974649268837</v>
      </c>
      <c r="S21" s="18">
        <f t="shared" si="11"/>
        <v>67.38765262121035</v>
      </c>
      <c r="T21" s="18">
        <f t="shared" si="11"/>
        <v>72.778664830907189</v>
      </c>
      <c r="U21" s="18">
        <f t="shared" si="11"/>
        <v>78.600958017379767</v>
      </c>
      <c r="V21" s="18">
        <f t="shared" si="11"/>
        <v>84.889034658770157</v>
      </c>
      <c r="W21" s="18">
        <f t="shared" si="11"/>
        <v>91.68015743147177</v>
      </c>
      <c r="X21" s="18">
        <f t="shared" si="11"/>
        <v>99.014570025989514</v>
      </c>
      <c r="Y21" s="18">
        <f t="shared" si="11"/>
        <v>106.93573562806868</v>
      </c>
      <c r="Z21" s="18">
        <f t="shared" si="11"/>
        <v>115.49059447831419</v>
      </c>
      <c r="AA21" s="18">
        <f t="shared" si="11"/>
        <v>124.72984203657934</v>
      </c>
      <c r="AB21" s="18">
        <f t="shared" si="11"/>
        <v>134.70822939950571</v>
      </c>
      <c r="AC21" s="18">
        <f t="shared" si="11"/>
        <v>145.48488775146618</v>
      </c>
      <c r="AD21" s="18">
        <f t="shared" si="11"/>
        <v>157.12367877158349</v>
      </c>
      <c r="AE21" s="18">
        <f t="shared" si="11"/>
        <v>169.69357307331018</v>
      </c>
      <c r="AF21" s="18">
        <f t="shared" si="11"/>
        <v>183.269058919175</v>
      </c>
      <c r="AG21" s="18">
        <f t="shared" si="11"/>
        <v>197.93058363270902</v>
      </c>
      <c r="AH21" s="18">
        <f t="shared" si="11"/>
        <v>213.76503032332576</v>
      </c>
      <c r="AI21" s="18">
        <f t="shared" si="11"/>
        <v>230.86623274919182</v>
      </c>
      <c r="AJ21" s="18">
        <f t="shared" si="11"/>
        <v>249.33553136912718</v>
      </c>
      <c r="AK21" s="18">
        <f t="shared" si="11"/>
        <v>269.28237387865738</v>
      </c>
      <c r="AL21" s="18">
        <f t="shared" si="11"/>
        <v>290.82496378895001</v>
      </c>
      <c r="AM21" s="18">
        <f t="shared" si="11"/>
        <v>314.09096089206605</v>
      </c>
      <c r="AN21" s="18">
        <f t="shared" si="11"/>
        <v>339.21823776343138</v>
      </c>
      <c r="AO21" s="18">
        <f t="shared" si="11"/>
        <v>366.35569678450594</v>
      </c>
      <c r="AP21" s="18">
        <f t="shared" si="11"/>
        <v>395.66415252726642</v>
      </c>
      <c r="AQ21" s="18">
        <f t="shared" si="11"/>
        <v>427.31728472944775</v>
      </c>
      <c r="AR21" s="18">
        <f t="shared" si="11"/>
        <v>461.50266750780361</v>
      </c>
      <c r="AS21" s="18">
        <f t="shared" si="11"/>
        <v>498.42288090842794</v>
      </c>
      <c r="AT21" s="18">
        <f t="shared" si="11"/>
        <v>538.29671138110223</v>
      </c>
      <c r="AU21" s="18">
        <f t="shared" si="11"/>
        <v>581.36044829159039</v>
      </c>
      <c r="AV21" s="18">
        <f t="shared" si="11"/>
        <v>627.86928415491764</v>
      </c>
      <c r="AW21" s="18">
        <f t="shared" si="11"/>
        <v>678.09882688731113</v>
      </c>
      <c r="AX21" s="18">
        <f t="shared" si="11"/>
        <v>732.34673303829607</v>
      </c>
      <c r="AY21" s="18">
        <f t="shared" si="11"/>
        <v>790.93447168135981</v>
      </c>
      <c r="AZ21" s="19">
        <f t="shared" si="11"/>
        <v>854.20922941586866</v>
      </c>
      <c r="BB21" s="11">
        <f t="shared" si="8"/>
        <v>16000</v>
      </c>
      <c r="BC21" s="11">
        <f t="shared" si="9"/>
        <v>17363.860980389181</v>
      </c>
    </row>
    <row r="22" spans="1:55" s="11" customFormat="1" x14ac:dyDescent="0.25">
      <c r="A22" s="10">
        <v>6</v>
      </c>
      <c r="B22" s="11">
        <f>$B$6+SUM(H$16:H21)</f>
        <v>1628.7124446014227</v>
      </c>
      <c r="C22" s="17"/>
      <c r="D22" s="18"/>
      <c r="E22" s="18"/>
      <c r="F22" s="18"/>
      <c r="G22" s="18"/>
      <c r="H22" s="18"/>
      <c r="I22" s="18">
        <f>$B22*$B$11/100</f>
        <v>29.978488433444937</v>
      </c>
      <c r="J22" s="18">
        <f t="shared" si="5"/>
        <v>32.376767508120537</v>
      </c>
      <c r="K22" s="18">
        <f t="shared" ref="K22:AZ22" si="12">J22*(1+$B$12/100)</f>
        <v>34.966908908770179</v>
      </c>
      <c r="L22" s="18">
        <f t="shared" si="12"/>
        <v>37.764261621471796</v>
      </c>
      <c r="M22" s="18">
        <f t="shared" si="12"/>
        <v>40.785402551189541</v>
      </c>
      <c r="N22" s="18">
        <f t="shared" si="12"/>
        <v>44.04823475528471</v>
      </c>
      <c r="O22" s="18">
        <f t="shared" si="12"/>
        <v>47.572093535707488</v>
      </c>
      <c r="P22" s="18">
        <f t="shared" si="12"/>
        <v>51.37786101856409</v>
      </c>
      <c r="Q22" s="18">
        <f t="shared" si="12"/>
        <v>55.488089900049218</v>
      </c>
      <c r="R22" s="18">
        <f t="shared" si="12"/>
        <v>59.927137092053158</v>
      </c>
      <c r="S22" s="18">
        <f t="shared" si="12"/>
        <v>64.72130805941741</v>
      </c>
      <c r="T22" s="18">
        <f t="shared" si="12"/>
        <v>69.899012704170801</v>
      </c>
      <c r="U22" s="18">
        <f t="shared" si="12"/>
        <v>75.490933720504472</v>
      </c>
      <c r="V22" s="18">
        <f t="shared" si="12"/>
        <v>81.530208418144838</v>
      </c>
      <c r="W22" s="18">
        <f t="shared" si="12"/>
        <v>88.052625091596425</v>
      </c>
      <c r="X22" s="18">
        <f t="shared" si="12"/>
        <v>95.096835098924146</v>
      </c>
      <c r="Y22" s="18">
        <f t="shared" si="12"/>
        <v>102.70458190683809</v>
      </c>
      <c r="Z22" s="18">
        <f t="shared" si="12"/>
        <v>110.92094845938514</v>
      </c>
      <c r="AA22" s="18">
        <f t="shared" si="12"/>
        <v>119.79462433613597</v>
      </c>
      <c r="AB22" s="18">
        <f t="shared" si="12"/>
        <v>129.37819428302686</v>
      </c>
      <c r="AC22" s="18">
        <f t="shared" si="12"/>
        <v>139.728449825669</v>
      </c>
      <c r="AD22" s="18">
        <f t="shared" si="12"/>
        <v>150.90672581172254</v>
      </c>
      <c r="AE22" s="18">
        <f t="shared" si="12"/>
        <v>162.97926387666035</v>
      </c>
      <c r="AF22" s="18">
        <f t="shared" si="12"/>
        <v>176.0176049867932</v>
      </c>
      <c r="AG22" s="18">
        <f t="shared" si="12"/>
        <v>190.09901338573667</v>
      </c>
      <c r="AH22" s="18">
        <f t="shared" si="12"/>
        <v>205.30693445659563</v>
      </c>
      <c r="AI22" s="18">
        <f t="shared" si="12"/>
        <v>221.7314892131233</v>
      </c>
      <c r="AJ22" s="18">
        <f t="shared" si="12"/>
        <v>239.47000835017317</v>
      </c>
      <c r="AK22" s="18">
        <f t="shared" si="12"/>
        <v>258.62760901818706</v>
      </c>
      <c r="AL22" s="18">
        <f t="shared" si="12"/>
        <v>279.31781773964207</v>
      </c>
      <c r="AM22" s="18">
        <f t="shared" si="12"/>
        <v>301.66324315881343</v>
      </c>
      <c r="AN22" s="18">
        <f t="shared" si="12"/>
        <v>325.79630261151851</v>
      </c>
      <c r="AO22" s="18">
        <f t="shared" si="12"/>
        <v>351.86000682043999</v>
      </c>
      <c r="AP22" s="18">
        <f t="shared" si="12"/>
        <v>380.00880736607519</v>
      </c>
      <c r="AQ22" s="18">
        <f t="shared" si="12"/>
        <v>410.40951195536121</v>
      </c>
      <c r="AR22" s="18">
        <f t="shared" si="12"/>
        <v>443.24227291179011</v>
      </c>
      <c r="AS22" s="18">
        <f t="shared" si="12"/>
        <v>478.70165474473333</v>
      </c>
      <c r="AT22" s="18">
        <f t="shared" si="12"/>
        <v>516.99778712431203</v>
      </c>
      <c r="AU22" s="18">
        <f t="shared" si="12"/>
        <v>558.35761009425698</v>
      </c>
      <c r="AV22" s="18">
        <f t="shared" si="12"/>
        <v>603.02621890179762</v>
      </c>
      <c r="AW22" s="18">
        <f t="shared" si="12"/>
        <v>651.26831641394142</v>
      </c>
      <c r="AX22" s="18">
        <f t="shared" si="12"/>
        <v>703.36978172705676</v>
      </c>
      <c r="AY22" s="18">
        <f t="shared" si="12"/>
        <v>759.63936426522139</v>
      </c>
      <c r="AZ22" s="19">
        <f t="shared" si="12"/>
        <v>820.41051340643912</v>
      </c>
      <c r="BB22" s="11">
        <f t="shared" si="8"/>
        <v>17200</v>
      </c>
      <c r="BC22" s="11">
        <f t="shared" si="9"/>
        <v>18992.573424990605</v>
      </c>
    </row>
    <row r="23" spans="1:55" s="11" customFormat="1" x14ac:dyDescent="0.25">
      <c r="A23" s="10">
        <v>7</v>
      </c>
      <c r="B23" s="11">
        <f>$B$6+SUM(I$16:I22)</f>
        <v>1692.9879286029818</v>
      </c>
      <c r="C23" s="17"/>
      <c r="D23" s="18"/>
      <c r="E23" s="18"/>
      <c r="F23" s="18"/>
      <c r="G23" s="18"/>
      <c r="H23" s="18"/>
      <c r="I23" s="18"/>
      <c r="J23" s="18">
        <f>$B23*$B$11/100</f>
        <v>31.161559060848635</v>
      </c>
      <c r="K23" s="18">
        <f t="shared" si="5"/>
        <v>33.654483785716529</v>
      </c>
      <c r="L23" s="18">
        <f t="shared" ref="L23:AZ23" si="13">K23*(1+$B$12/100)</f>
        <v>36.346842488573856</v>
      </c>
      <c r="M23" s="18">
        <f t="shared" si="13"/>
        <v>39.254589887659769</v>
      </c>
      <c r="N23" s="18">
        <f t="shared" si="13"/>
        <v>42.394957078672554</v>
      </c>
      <c r="O23" s="18">
        <f t="shared" si="13"/>
        <v>45.786553644966361</v>
      </c>
      <c r="P23" s="18">
        <f t="shared" si="13"/>
        <v>49.449477936563675</v>
      </c>
      <c r="Q23" s="18">
        <f t="shared" si="13"/>
        <v>53.405436171488773</v>
      </c>
      <c r="R23" s="18">
        <f t="shared" si="13"/>
        <v>57.677871065207881</v>
      </c>
      <c r="S23" s="18">
        <f t="shared" si="13"/>
        <v>62.292100750424517</v>
      </c>
      <c r="T23" s="18">
        <f t="shared" si="13"/>
        <v>67.275468810458477</v>
      </c>
      <c r="U23" s="18">
        <f t="shared" si="13"/>
        <v>72.657506315295166</v>
      </c>
      <c r="V23" s="18">
        <f t="shared" si="13"/>
        <v>78.47010682051878</v>
      </c>
      <c r="W23" s="18">
        <f t="shared" si="13"/>
        <v>84.747715366160293</v>
      </c>
      <c r="X23" s="18">
        <f t="shared" si="13"/>
        <v>91.527532595453124</v>
      </c>
      <c r="Y23" s="18">
        <f t="shared" si="13"/>
        <v>98.849735203089381</v>
      </c>
      <c r="Z23" s="18">
        <f t="shared" si="13"/>
        <v>106.75771401933653</v>
      </c>
      <c r="AA23" s="18">
        <f t="shared" si="13"/>
        <v>115.29833114088346</v>
      </c>
      <c r="AB23" s="18">
        <f t="shared" si="13"/>
        <v>124.52219763215415</v>
      </c>
      <c r="AC23" s="18">
        <f t="shared" si="13"/>
        <v>134.48397344272649</v>
      </c>
      <c r="AD23" s="18">
        <f t="shared" si="13"/>
        <v>145.24269131814464</v>
      </c>
      <c r="AE23" s="18">
        <f t="shared" si="13"/>
        <v>156.86210662359622</v>
      </c>
      <c r="AF23" s="18">
        <f t="shared" si="13"/>
        <v>169.41107515348392</v>
      </c>
      <c r="AG23" s="18">
        <f t="shared" si="13"/>
        <v>182.96396116576264</v>
      </c>
      <c r="AH23" s="18">
        <f t="shared" si="13"/>
        <v>197.60107805902368</v>
      </c>
      <c r="AI23" s="18">
        <f t="shared" si="13"/>
        <v>213.4091643037456</v>
      </c>
      <c r="AJ23" s="18">
        <f t="shared" si="13"/>
        <v>230.48189744804526</v>
      </c>
      <c r="AK23" s="18">
        <f t="shared" si="13"/>
        <v>248.9204492438889</v>
      </c>
      <c r="AL23" s="18">
        <f t="shared" si="13"/>
        <v>268.83408518340002</v>
      </c>
      <c r="AM23" s="18">
        <f t="shared" si="13"/>
        <v>290.34081199807201</v>
      </c>
      <c r="AN23" s="18">
        <f t="shared" si="13"/>
        <v>313.56807695791781</v>
      </c>
      <c r="AO23" s="18">
        <f t="shared" si="13"/>
        <v>338.65352311455126</v>
      </c>
      <c r="AP23" s="18">
        <f t="shared" si="13"/>
        <v>365.74580496371539</v>
      </c>
      <c r="AQ23" s="18">
        <f t="shared" si="13"/>
        <v>395.00546936081264</v>
      </c>
      <c r="AR23" s="18">
        <f t="shared" si="13"/>
        <v>426.60590690967769</v>
      </c>
      <c r="AS23" s="18">
        <f t="shared" si="13"/>
        <v>460.73437946245195</v>
      </c>
      <c r="AT23" s="18">
        <f t="shared" si="13"/>
        <v>497.59312981944817</v>
      </c>
      <c r="AU23" s="18">
        <f t="shared" si="13"/>
        <v>537.40058020500408</v>
      </c>
      <c r="AV23" s="18">
        <f t="shared" si="13"/>
        <v>580.39262662140447</v>
      </c>
      <c r="AW23" s="18">
        <f t="shared" si="13"/>
        <v>626.82403675111686</v>
      </c>
      <c r="AX23" s="18">
        <f t="shared" si="13"/>
        <v>676.96995969120621</v>
      </c>
      <c r="AY23" s="18">
        <f t="shared" si="13"/>
        <v>731.12755646650271</v>
      </c>
      <c r="AZ23" s="19">
        <f t="shared" si="13"/>
        <v>789.61776098382302</v>
      </c>
      <c r="BB23" s="11">
        <f t="shared" si="8"/>
        <v>18400</v>
      </c>
      <c r="BC23" s="11">
        <f t="shared" si="9"/>
        <v>20685.561353593588</v>
      </c>
    </row>
    <row r="24" spans="1:55" s="11" customFormat="1" x14ac:dyDescent="0.25">
      <c r="A24" s="10">
        <v>8</v>
      </c>
      <c r="B24" s="11">
        <f>$B$6+SUM(J$16:J23)</f>
        <v>1763.5885219520687</v>
      </c>
      <c r="C24" s="17"/>
      <c r="D24" s="18"/>
      <c r="E24" s="18"/>
      <c r="F24" s="18"/>
      <c r="G24" s="18"/>
      <c r="H24" s="18"/>
      <c r="I24" s="18"/>
      <c r="J24" s="18"/>
      <c r="K24" s="18">
        <f>$B24*$B$11/100</f>
        <v>32.461051232180267</v>
      </c>
      <c r="L24" s="18">
        <f t="shared" si="5"/>
        <v>35.057935330754688</v>
      </c>
      <c r="M24" s="18">
        <f t="shared" si="5"/>
        <v>37.862570157215067</v>
      </c>
      <c r="N24" s="18">
        <f t="shared" si="5"/>
        <v>40.891575769792276</v>
      </c>
      <c r="O24" s="18">
        <f t="shared" si="5"/>
        <v>44.162901831375663</v>
      </c>
      <c r="P24" s="18">
        <f t="shared" si="5"/>
        <v>47.695933977885723</v>
      </c>
      <c r="Q24" s="18">
        <f t="shared" si="5"/>
        <v>51.511608696116582</v>
      </c>
      <c r="R24" s="18">
        <f t="shared" si="5"/>
        <v>55.632537391805911</v>
      </c>
      <c r="S24" s="18">
        <f t="shared" si="5"/>
        <v>60.083140383150386</v>
      </c>
      <c r="T24" s="18">
        <f t="shared" si="5"/>
        <v>64.889791613802416</v>
      </c>
      <c r="U24" s="18">
        <f t="shared" si="5"/>
        <v>70.080974942906607</v>
      </c>
      <c r="V24" s="18">
        <f t="shared" si="5"/>
        <v>75.687452938339135</v>
      </c>
      <c r="W24" s="18">
        <f t="shared" si="5"/>
        <v>81.742449173406271</v>
      </c>
      <c r="X24" s="18">
        <f t="shared" si="5"/>
        <v>88.281845107278784</v>
      </c>
      <c r="Y24" s="18">
        <f t="shared" si="5"/>
        <v>95.34439271586109</v>
      </c>
      <c r="Z24" s="18">
        <f t="shared" si="5"/>
        <v>102.97194413312998</v>
      </c>
      <c r="AA24" s="18">
        <f t="shared" si="5"/>
        <v>111.20969966378038</v>
      </c>
      <c r="AB24" s="18">
        <f t="shared" si="5"/>
        <v>120.10647563688282</v>
      </c>
      <c r="AC24" s="18">
        <f t="shared" si="5"/>
        <v>129.71499368783344</v>
      </c>
      <c r="AD24" s="18">
        <f t="shared" si="5"/>
        <v>140.09219318286011</v>
      </c>
      <c r="AE24" s="18">
        <f t="shared" si="5"/>
        <v>151.29956863748893</v>
      </c>
      <c r="AF24" s="18">
        <f t="shared" si="5"/>
        <v>163.40353412848805</v>
      </c>
      <c r="AG24" s="18">
        <f t="shared" si="5"/>
        <v>176.4758168587671</v>
      </c>
      <c r="AH24" s="18">
        <f t="shared" si="5"/>
        <v>190.59388220746848</v>
      </c>
      <c r="AI24" s="18">
        <f t="shared" si="5"/>
        <v>205.84139278406599</v>
      </c>
      <c r="AJ24" s="18">
        <f t="shared" si="5"/>
        <v>222.30870420679128</v>
      </c>
      <c r="AK24" s="18">
        <f t="shared" si="5"/>
        <v>240.09340054333458</v>
      </c>
      <c r="AL24" s="18">
        <f t="shared" si="5"/>
        <v>259.30087258680135</v>
      </c>
      <c r="AM24" s="18">
        <f t="shared" si="5"/>
        <v>280.04494239374549</v>
      </c>
      <c r="AN24" s="18">
        <f t="shared" si="5"/>
        <v>302.44853778524515</v>
      </c>
      <c r="AO24" s="18">
        <f t="shared" si="5"/>
        <v>326.64442080806481</v>
      </c>
      <c r="AP24" s="18">
        <f t="shared" si="5"/>
        <v>352.77597447271</v>
      </c>
      <c r="AQ24" s="18">
        <f t="shared" si="5"/>
        <v>380.99805243052685</v>
      </c>
      <c r="AR24" s="18">
        <f t="shared" si="5"/>
        <v>411.47789662496905</v>
      </c>
      <c r="AS24" s="18">
        <f t="shared" si="5"/>
        <v>444.39612835496661</v>
      </c>
      <c r="AT24" s="18">
        <f t="shared" si="5"/>
        <v>479.94781862336396</v>
      </c>
      <c r="AU24" s="18">
        <f t="shared" si="5"/>
        <v>518.34364411323315</v>
      </c>
      <c r="AV24" s="18">
        <f t="shared" si="5"/>
        <v>559.81113564229179</v>
      </c>
      <c r="AW24" s="18">
        <f t="shared" si="5"/>
        <v>604.59602649367514</v>
      </c>
      <c r="AX24" s="18">
        <f t="shared" si="5"/>
        <v>652.96370861316916</v>
      </c>
      <c r="AY24" s="18">
        <f t="shared" si="5"/>
        <v>705.20080530222276</v>
      </c>
      <c r="AZ24" s="19">
        <f t="shared" si="5"/>
        <v>761.61686972640064</v>
      </c>
      <c r="BB24" s="11">
        <f t="shared" si="8"/>
        <v>19600</v>
      </c>
      <c r="BC24" s="11">
        <f t="shared" si="9"/>
        <v>22449.149875545656</v>
      </c>
    </row>
    <row r="25" spans="1:55" s="11" customFormat="1" x14ac:dyDescent="0.25">
      <c r="A25" s="10">
        <v>9</v>
      </c>
      <c r="B25" s="11">
        <f>$B$6+SUM(K$16:K24)</f>
        <v>1841.1366549404145</v>
      </c>
      <c r="C25" s="17"/>
      <c r="D25" s="18"/>
      <c r="E25" s="18"/>
      <c r="F25" s="18"/>
      <c r="G25" s="18"/>
      <c r="H25" s="18"/>
      <c r="I25" s="18"/>
      <c r="J25" s="18"/>
      <c r="K25" s="18"/>
      <c r="L25" s="18">
        <f>$B25*$B$11/100</f>
        <v>33.888421554997002</v>
      </c>
      <c r="M25" s="18">
        <f t="shared" si="5"/>
        <v>36.599495279396763</v>
      </c>
      <c r="N25" s="18">
        <f t="shared" si="5"/>
        <v>39.527454901748506</v>
      </c>
      <c r="O25" s="18">
        <f t="shared" ref="O25:Q25" si="14">N25*(1+$B$12/100)</f>
        <v>42.689651293888389</v>
      </c>
      <c r="P25" s="18">
        <f t="shared" si="14"/>
        <v>46.104823397399464</v>
      </c>
      <c r="Q25" s="18">
        <f t="shared" si="14"/>
        <v>49.793209269191422</v>
      </c>
      <c r="R25" s="18">
        <f t="shared" ref="R25:AZ25" si="15">Q25*(1+$B$12/100)</f>
        <v>53.776666010726743</v>
      </c>
      <c r="S25" s="18">
        <f t="shared" si="15"/>
        <v>58.078799291584886</v>
      </c>
      <c r="T25" s="18">
        <f t="shared" si="15"/>
        <v>62.725103234911678</v>
      </c>
      <c r="U25" s="18">
        <f t="shared" si="15"/>
        <v>67.743111493704617</v>
      </c>
      <c r="V25" s="18">
        <f t="shared" si="15"/>
        <v>73.162560413200993</v>
      </c>
      <c r="W25" s="18">
        <f t="shared" si="15"/>
        <v>79.015565246257083</v>
      </c>
      <c r="X25" s="18">
        <f t="shared" si="15"/>
        <v>85.336810465957655</v>
      </c>
      <c r="Y25" s="18">
        <f t="shared" si="15"/>
        <v>92.163755303234268</v>
      </c>
      <c r="Z25" s="18">
        <f t="shared" si="15"/>
        <v>99.53685572749302</v>
      </c>
      <c r="AA25" s="18">
        <f t="shared" si="15"/>
        <v>107.49980418569247</v>
      </c>
      <c r="AB25" s="18">
        <f t="shared" si="15"/>
        <v>116.09978852054788</v>
      </c>
      <c r="AC25" s="18">
        <f t="shared" si="15"/>
        <v>125.38777160219172</v>
      </c>
      <c r="AD25" s="18">
        <f t="shared" si="15"/>
        <v>135.41879333036707</v>
      </c>
      <c r="AE25" s="18">
        <f t="shared" si="15"/>
        <v>146.25229679679643</v>
      </c>
      <c r="AF25" s="18">
        <f t="shared" si="15"/>
        <v>157.95248054054017</v>
      </c>
      <c r="AG25" s="18">
        <f t="shared" si="15"/>
        <v>170.58867898378338</v>
      </c>
      <c r="AH25" s="18">
        <f t="shared" si="15"/>
        <v>184.23577330248605</v>
      </c>
      <c r="AI25" s="18">
        <f t="shared" si="15"/>
        <v>198.97463516668495</v>
      </c>
      <c r="AJ25" s="18">
        <f t="shared" si="15"/>
        <v>214.89260598001977</v>
      </c>
      <c r="AK25" s="18">
        <f t="shared" si="15"/>
        <v>232.08401445842136</v>
      </c>
      <c r="AL25" s="18">
        <f t="shared" si="15"/>
        <v>250.6507356150951</v>
      </c>
      <c r="AM25" s="18">
        <f t="shared" si="15"/>
        <v>270.70279446430271</v>
      </c>
      <c r="AN25" s="18">
        <f t="shared" si="15"/>
        <v>292.35901802144696</v>
      </c>
      <c r="AO25" s="18">
        <f t="shared" si="15"/>
        <v>315.74773946316276</v>
      </c>
      <c r="AP25" s="18">
        <f t="shared" si="15"/>
        <v>341.00755862021578</v>
      </c>
      <c r="AQ25" s="18">
        <f t="shared" si="15"/>
        <v>368.28816330983307</v>
      </c>
      <c r="AR25" s="18">
        <f t="shared" si="15"/>
        <v>397.75121637461973</v>
      </c>
      <c r="AS25" s="18">
        <f t="shared" si="15"/>
        <v>429.57131368458931</v>
      </c>
      <c r="AT25" s="18">
        <f t="shared" si="15"/>
        <v>463.93701877935649</v>
      </c>
      <c r="AU25" s="18">
        <f t="shared" si="15"/>
        <v>501.05198028170503</v>
      </c>
      <c r="AV25" s="18">
        <f t="shared" si="15"/>
        <v>541.13613870424149</v>
      </c>
      <c r="AW25" s="18">
        <f t="shared" si="15"/>
        <v>584.42702980058084</v>
      </c>
      <c r="AX25" s="18">
        <f t="shared" si="15"/>
        <v>631.18119218462732</v>
      </c>
      <c r="AY25" s="18">
        <f t="shared" si="15"/>
        <v>681.6756875593976</v>
      </c>
      <c r="AZ25" s="19">
        <f t="shared" si="15"/>
        <v>736.20974256414945</v>
      </c>
      <c r="BB25" s="11">
        <f t="shared" si="8"/>
        <v>20800</v>
      </c>
      <c r="BC25" s="11">
        <f t="shared" si="9"/>
        <v>24290.286530486072</v>
      </c>
    </row>
    <row r="26" spans="1:55" s="11" customFormat="1" x14ac:dyDescent="0.25">
      <c r="A26" s="10">
        <v>10</v>
      </c>
      <c r="B26" s="11">
        <f>$B$6+SUM(L$16:L25)</f>
        <v>1926.3160088906448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>
        <f>$B26*$B$11/100</f>
        <v>35.456254038643429</v>
      </c>
      <c r="N26" s="18">
        <f t="shared" si="5"/>
        <v>38.292754361734907</v>
      </c>
      <c r="O26" s="18">
        <f t="shared" ref="O26:Q26" si="16">N26*(1+$B$12/100)</f>
        <v>41.356174710673706</v>
      </c>
      <c r="P26" s="18">
        <f t="shared" si="16"/>
        <v>44.664668687527602</v>
      </c>
      <c r="Q26" s="18">
        <f t="shared" si="16"/>
        <v>48.23784218252981</v>
      </c>
      <c r="R26" s="18">
        <f t="shared" ref="R26:AZ26" si="17">Q26*(1+$B$12/100)</f>
        <v>52.096869557132202</v>
      </c>
      <c r="S26" s="18">
        <f t="shared" si="17"/>
        <v>56.264619121702779</v>
      </c>
      <c r="T26" s="18">
        <f t="shared" si="17"/>
        <v>60.765788651439003</v>
      </c>
      <c r="U26" s="18">
        <f t="shared" si="17"/>
        <v>65.627051743554134</v>
      </c>
      <c r="V26" s="18">
        <f t="shared" si="17"/>
        <v>70.877215883038474</v>
      </c>
      <c r="W26" s="18">
        <f t="shared" si="17"/>
        <v>76.547393153681554</v>
      </c>
      <c r="X26" s="18">
        <f t="shared" si="17"/>
        <v>82.67118460597608</v>
      </c>
      <c r="Y26" s="18">
        <f t="shared" si="17"/>
        <v>89.284879374454178</v>
      </c>
      <c r="Z26" s="18">
        <f t="shared" si="17"/>
        <v>96.427669724410521</v>
      </c>
      <c r="AA26" s="18">
        <f t="shared" si="17"/>
        <v>104.14188330236337</v>
      </c>
      <c r="AB26" s="18">
        <f t="shared" si="17"/>
        <v>112.47323396655244</v>
      </c>
      <c r="AC26" s="18">
        <f t="shared" si="17"/>
        <v>121.47109268387665</v>
      </c>
      <c r="AD26" s="18">
        <f t="shared" si="17"/>
        <v>131.18878009858679</v>
      </c>
      <c r="AE26" s="18">
        <f t="shared" si="17"/>
        <v>141.68388250647374</v>
      </c>
      <c r="AF26" s="18">
        <f t="shared" si="17"/>
        <v>153.01859310699166</v>
      </c>
      <c r="AG26" s="18">
        <f t="shared" si="17"/>
        <v>165.26008055555101</v>
      </c>
      <c r="AH26" s="18">
        <f t="shared" si="17"/>
        <v>178.48088699999511</v>
      </c>
      <c r="AI26" s="18">
        <f t="shared" si="17"/>
        <v>192.75935795999473</v>
      </c>
      <c r="AJ26" s="18">
        <f t="shared" si="17"/>
        <v>208.18010659679433</v>
      </c>
      <c r="AK26" s="18">
        <f t="shared" si="17"/>
        <v>224.83451512453789</v>
      </c>
      <c r="AL26" s="18">
        <f t="shared" si="17"/>
        <v>242.82127633450094</v>
      </c>
      <c r="AM26" s="18">
        <f t="shared" si="17"/>
        <v>262.24697844126104</v>
      </c>
      <c r="AN26" s="18">
        <f t="shared" si="17"/>
        <v>283.22673671656196</v>
      </c>
      <c r="AO26" s="18">
        <f t="shared" si="17"/>
        <v>305.88487565388692</v>
      </c>
      <c r="AP26" s="18">
        <f t="shared" si="17"/>
        <v>330.3556657061979</v>
      </c>
      <c r="AQ26" s="18">
        <f t="shared" si="17"/>
        <v>356.78411896269375</v>
      </c>
      <c r="AR26" s="18">
        <f t="shared" si="17"/>
        <v>385.32684847970927</v>
      </c>
      <c r="AS26" s="18">
        <f t="shared" si="17"/>
        <v>416.15299635808606</v>
      </c>
      <c r="AT26" s="18">
        <f t="shared" si="17"/>
        <v>449.44523606673295</v>
      </c>
      <c r="AU26" s="18">
        <f t="shared" si="17"/>
        <v>485.4008549520716</v>
      </c>
      <c r="AV26" s="18">
        <f t="shared" si="17"/>
        <v>524.23292334823736</v>
      </c>
      <c r="AW26" s="18">
        <f t="shared" si="17"/>
        <v>566.1715572160964</v>
      </c>
      <c r="AX26" s="18">
        <f t="shared" si="17"/>
        <v>611.46528179338418</v>
      </c>
      <c r="AY26" s="18">
        <f t="shared" si="17"/>
        <v>660.38250433685494</v>
      </c>
      <c r="AZ26" s="19">
        <f t="shared" si="17"/>
        <v>713.21310468380341</v>
      </c>
      <c r="BB26" s="11">
        <f t="shared" si="8"/>
        <v>22000</v>
      </c>
      <c r="BC26" s="11">
        <f t="shared" si="9"/>
        <v>26216.602539376716</v>
      </c>
    </row>
    <row r="27" spans="1:55" s="11" customFormat="1" x14ac:dyDescent="0.25">
      <c r="A27" s="10">
        <v>11</v>
      </c>
      <c r="B27" s="11">
        <f>$B$6+SUM(M$16:M26)</f>
        <v>2019.8775436405401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>
        <f>$B27*$B$11/100</f>
        <v>37.178371037633696</v>
      </c>
      <c r="O27" s="18">
        <f t="shared" si="5"/>
        <v>40.152640720644392</v>
      </c>
      <c r="P27" s="18">
        <f t="shared" ref="P27:Q27" si="18">O27*(1+$B$12/100)</f>
        <v>43.364851978295945</v>
      </c>
      <c r="Q27" s="18">
        <f t="shared" si="18"/>
        <v>46.834040136559622</v>
      </c>
      <c r="R27" s="18">
        <f t="shared" ref="R27:AZ27" si="19">Q27*(1+$B$12/100)</f>
        <v>50.580763347484393</v>
      </c>
      <c r="S27" s="18">
        <f t="shared" si="19"/>
        <v>54.627224415283145</v>
      </c>
      <c r="T27" s="18">
        <f t="shared" si="19"/>
        <v>58.997402368505803</v>
      </c>
      <c r="U27" s="18">
        <f t="shared" si="19"/>
        <v>63.717194557986268</v>
      </c>
      <c r="V27" s="18">
        <f t="shared" si="19"/>
        <v>68.81457012262517</v>
      </c>
      <c r="W27" s="18">
        <f t="shared" si="19"/>
        <v>74.319735732435191</v>
      </c>
      <c r="X27" s="18">
        <f t="shared" si="19"/>
        <v>80.265314591030005</v>
      </c>
      <c r="Y27" s="18">
        <f t="shared" si="19"/>
        <v>86.686539758312406</v>
      </c>
      <c r="Z27" s="18">
        <f t="shared" si="19"/>
        <v>93.621462938977402</v>
      </c>
      <c r="AA27" s="18">
        <f t="shared" si="19"/>
        <v>101.11117997409561</v>
      </c>
      <c r="AB27" s="18">
        <f t="shared" si="19"/>
        <v>109.20007437202327</v>
      </c>
      <c r="AC27" s="18">
        <f t="shared" si="19"/>
        <v>117.93608032178514</v>
      </c>
      <c r="AD27" s="18">
        <f t="shared" si="19"/>
        <v>127.37096674752796</v>
      </c>
      <c r="AE27" s="18">
        <f t="shared" si="19"/>
        <v>137.56064408733022</v>
      </c>
      <c r="AF27" s="18">
        <f t="shared" si="19"/>
        <v>148.56549561431663</v>
      </c>
      <c r="AG27" s="18">
        <f t="shared" si="19"/>
        <v>160.45073526346198</v>
      </c>
      <c r="AH27" s="18">
        <f t="shared" si="19"/>
        <v>173.28679408453894</v>
      </c>
      <c r="AI27" s="18">
        <f t="shared" si="19"/>
        <v>187.14973761130207</v>
      </c>
      <c r="AJ27" s="18">
        <f t="shared" si="19"/>
        <v>202.12171662020626</v>
      </c>
      <c r="AK27" s="18">
        <f t="shared" si="19"/>
        <v>218.29145394982277</v>
      </c>
      <c r="AL27" s="18">
        <f t="shared" si="19"/>
        <v>235.75477026580862</v>
      </c>
      <c r="AM27" s="18">
        <f t="shared" si="19"/>
        <v>254.61515188707332</v>
      </c>
      <c r="AN27" s="18">
        <f t="shared" si="19"/>
        <v>274.98436403803919</v>
      </c>
      <c r="AO27" s="18">
        <f t="shared" si="19"/>
        <v>296.98311316108237</v>
      </c>
      <c r="AP27" s="18">
        <f t="shared" si="19"/>
        <v>320.74176221396897</v>
      </c>
      <c r="AQ27" s="18">
        <f t="shared" si="19"/>
        <v>346.40110319108652</v>
      </c>
      <c r="AR27" s="18">
        <f t="shared" si="19"/>
        <v>374.11319144637349</v>
      </c>
      <c r="AS27" s="18">
        <f t="shared" si="19"/>
        <v>404.04224676208338</v>
      </c>
      <c r="AT27" s="18">
        <f t="shared" si="19"/>
        <v>436.36562650305007</v>
      </c>
      <c r="AU27" s="18">
        <f t="shared" si="19"/>
        <v>471.27487662329412</v>
      </c>
      <c r="AV27" s="18">
        <f t="shared" si="19"/>
        <v>508.97686675315771</v>
      </c>
      <c r="AW27" s="18">
        <f t="shared" si="19"/>
        <v>549.69501609341035</v>
      </c>
      <c r="AX27" s="18">
        <f t="shared" si="19"/>
        <v>593.67061738088319</v>
      </c>
      <c r="AY27" s="18">
        <f t="shared" si="19"/>
        <v>641.16426677135394</v>
      </c>
      <c r="AZ27" s="19">
        <f t="shared" si="19"/>
        <v>692.45740811306234</v>
      </c>
      <c r="BB27" s="11">
        <f t="shared" si="8"/>
        <v>23200</v>
      </c>
      <c r="BC27" s="11">
        <f t="shared" si="9"/>
        <v>28236.480083017257</v>
      </c>
    </row>
    <row r="28" spans="1:55" s="11" customFormat="1" x14ac:dyDescent="0.25">
      <c r="A28" s="10">
        <v>12</v>
      </c>
      <c r="B28" s="11">
        <f>$B$6+SUM(N$16:N27)</f>
        <v>2122.6461181694167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>
        <f>$B28*$B$11/100</f>
        <v>39.069955112555824</v>
      </c>
      <c r="P28" s="18">
        <f t="shared" si="5"/>
        <v>42.19555152156029</v>
      </c>
      <c r="Q28" s="18">
        <f t="shared" ref="Q28" si="20">P28*(1+$B$12/100)</f>
        <v>45.571195643285115</v>
      </c>
      <c r="R28" s="18">
        <f t="shared" ref="R28:AZ28" si="21">Q28*(1+$B$12/100)</f>
        <v>49.216891294747924</v>
      </c>
      <c r="S28" s="18">
        <f t="shared" si="21"/>
        <v>53.154242598327762</v>
      </c>
      <c r="T28" s="18">
        <f t="shared" si="21"/>
        <v>57.406582006193986</v>
      </c>
      <c r="U28" s="18">
        <f t="shared" si="21"/>
        <v>61.999108566689507</v>
      </c>
      <c r="V28" s="18">
        <f t="shared" si="21"/>
        <v>66.959037252024672</v>
      </c>
      <c r="W28" s="18">
        <f t="shared" si="21"/>
        <v>72.315760232186648</v>
      </c>
      <c r="X28" s="18">
        <f t="shared" si="21"/>
        <v>78.101021050761588</v>
      </c>
      <c r="Y28" s="18">
        <f t="shared" si="21"/>
        <v>84.349102734822523</v>
      </c>
      <c r="Z28" s="18">
        <f t="shared" si="21"/>
        <v>91.097030953608325</v>
      </c>
      <c r="AA28" s="18">
        <f t="shared" si="21"/>
        <v>98.384793429897002</v>
      </c>
      <c r="AB28" s="18">
        <f t="shared" si="21"/>
        <v>106.25557690428877</v>
      </c>
      <c r="AC28" s="18">
        <f t="shared" si="21"/>
        <v>114.75602305663189</v>
      </c>
      <c r="AD28" s="18">
        <f t="shared" si="21"/>
        <v>123.93650490116245</v>
      </c>
      <c r="AE28" s="18">
        <f t="shared" si="21"/>
        <v>133.85142529325546</v>
      </c>
      <c r="AF28" s="18">
        <f t="shared" si="21"/>
        <v>144.5595393167159</v>
      </c>
      <c r="AG28" s="18">
        <f t="shared" si="21"/>
        <v>156.12430246205318</v>
      </c>
      <c r="AH28" s="18">
        <f t="shared" si="21"/>
        <v>168.61424665901745</v>
      </c>
      <c r="AI28" s="18">
        <f t="shared" si="21"/>
        <v>182.10338639173887</v>
      </c>
      <c r="AJ28" s="18">
        <f t="shared" si="21"/>
        <v>196.67165730307798</v>
      </c>
      <c r="AK28" s="18">
        <f t="shared" si="21"/>
        <v>212.40538988732422</v>
      </c>
      <c r="AL28" s="18">
        <f t="shared" si="21"/>
        <v>229.39782107831016</v>
      </c>
      <c r="AM28" s="18">
        <f t="shared" si="21"/>
        <v>247.74964676457498</v>
      </c>
      <c r="AN28" s="18">
        <f t="shared" si="21"/>
        <v>267.569618505741</v>
      </c>
      <c r="AO28" s="18">
        <f t="shared" si="21"/>
        <v>288.9751879862003</v>
      </c>
      <c r="AP28" s="18">
        <f t="shared" si="21"/>
        <v>312.09320302509633</v>
      </c>
      <c r="AQ28" s="18">
        <f t="shared" si="21"/>
        <v>337.06065926710409</v>
      </c>
      <c r="AR28" s="18">
        <f t="shared" si="21"/>
        <v>364.02551200847245</v>
      </c>
      <c r="AS28" s="18">
        <f t="shared" si="21"/>
        <v>393.14755296915024</v>
      </c>
      <c r="AT28" s="18">
        <f t="shared" si="21"/>
        <v>424.59935720668227</v>
      </c>
      <c r="AU28" s="18">
        <f t="shared" si="21"/>
        <v>458.56730578321691</v>
      </c>
      <c r="AV28" s="18">
        <f t="shared" si="21"/>
        <v>495.25269024587431</v>
      </c>
      <c r="AW28" s="18">
        <f t="shared" si="21"/>
        <v>534.87290546554425</v>
      </c>
      <c r="AX28" s="18">
        <f t="shared" si="21"/>
        <v>577.66273790278785</v>
      </c>
      <c r="AY28" s="18">
        <f t="shared" si="21"/>
        <v>623.87575693501094</v>
      </c>
      <c r="AZ28" s="19">
        <f t="shared" si="21"/>
        <v>673.78581748981185</v>
      </c>
      <c r="BB28" s="11">
        <f t="shared" si="8"/>
        <v>24400</v>
      </c>
      <c r="BC28" s="11">
        <f t="shared" si="9"/>
        <v>30359.126201186675</v>
      </c>
    </row>
    <row r="29" spans="1:55" s="11" customFormat="1" x14ac:dyDescent="0.25">
      <c r="A29" s="10">
        <v>13</v>
      </c>
      <c r="B29" s="11">
        <f>$B$6+SUM(O$16:O28)</f>
        <v>2235.5277627355263</v>
      </c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f>$B29*$B$11/100</f>
        <v>41.147682882850773</v>
      </c>
      <c r="Q29" s="18">
        <f t="shared" si="5"/>
        <v>44.439497513478841</v>
      </c>
      <c r="R29" s="18">
        <f t="shared" si="5"/>
        <v>47.994657314557152</v>
      </c>
      <c r="S29" s="18">
        <f t="shared" si="5"/>
        <v>51.834229899721727</v>
      </c>
      <c r="T29" s="18">
        <f t="shared" si="5"/>
        <v>55.980968291699469</v>
      </c>
      <c r="U29" s="18">
        <f t="shared" si="5"/>
        <v>60.459445755035432</v>
      </c>
      <c r="V29" s="18">
        <f t="shared" si="5"/>
        <v>65.296201415438276</v>
      </c>
      <c r="W29" s="18">
        <f t="shared" si="5"/>
        <v>70.51989752867334</v>
      </c>
      <c r="X29" s="18">
        <f t="shared" si="5"/>
        <v>76.161489330967214</v>
      </c>
      <c r="Y29" s="18">
        <f t="shared" si="5"/>
        <v>82.254408477444599</v>
      </c>
      <c r="Z29" s="18">
        <f t="shared" si="5"/>
        <v>88.834761155640166</v>
      </c>
      <c r="AA29" s="18">
        <f t="shared" si="5"/>
        <v>95.941542048091392</v>
      </c>
      <c r="AB29" s="18">
        <f t="shared" si="5"/>
        <v>103.6168654119387</v>
      </c>
      <c r="AC29" s="18">
        <f t="shared" si="5"/>
        <v>111.90621464489381</v>
      </c>
      <c r="AD29" s="18">
        <f t="shared" si="5"/>
        <v>120.85871181648533</v>
      </c>
      <c r="AE29" s="18">
        <f t="shared" si="5"/>
        <v>130.52740876180417</v>
      </c>
      <c r="AF29" s="18">
        <f t="shared" si="5"/>
        <v>140.9696014627485</v>
      </c>
      <c r="AG29" s="18">
        <f t="shared" si="5"/>
        <v>152.24716957976838</v>
      </c>
      <c r="AH29" s="18">
        <f t="shared" si="5"/>
        <v>164.42694314614985</v>
      </c>
      <c r="AI29" s="18">
        <f t="shared" si="5"/>
        <v>177.58109859784184</v>
      </c>
      <c r="AJ29" s="18">
        <f t="shared" si="5"/>
        <v>191.78758648566921</v>
      </c>
      <c r="AK29" s="18">
        <f t="shared" si="5"/>
        <v>207.13059340452276</v>
      </c>
      <c r="AL29" s="18">
        <f t="shared" si="5"/>
        <v>223.7010408768846</v>
      </c>
      <c r="AM29" s="18">
        <f t="shared" si="5"/>
        <v>241.5971241470354</v>
      </c>
      <c r="AN29" s="18">
        <f t="shared" si="5"/>
        <v>260.92489407879827</v>
      </c>
      <c r="AO29" s="18">
        <f t="shared" si="5"/>
        <v>281.79888560510216</v>
      </c>
      <c r="AP29" s="18">
        <f t="shared" si="5"/>
        <v>304.34279645351035</v>
      </c>
      <c r="AQ29" s="18">
        <f t="shared" si="5"/>
        <v>328.69022016979119</v>
      </c>
      <c r="AR29" s="18">
        <f t="shared" si="5"/>
        <v>354.98543778337449</v>
      </c>
      <c r="AS29" s="18">
        <f t="shared" si="5"/>
        <v>383.38427280604446</v>
      </c>
      <c r="AT29" s="18">
        <f t="shared" si="5"/>
        <v>414.05501463052804</v>
      </c>
      <c r="AU29" s="18">
        <f t="shared" si="5"/>
        <v>447.17941580097033</v>
      </c>
      <c r="AV29" s="18">
        <f t="shared" si="5"/>
        <v>482.95376906504799</v>
      </c>
      <c r="AW29" s="18">
        <f t="shared" si="5"/>
        <v>521.59007059025191</v>
      </c>
      <c r="AX29" s="18">
        <f t="shared" si="5"/>
        <v>563.31727623747213</v>
      </c>
      <c r="AY29" s="18">
        <f t="shared" si="5"/>
        <v>608.38265833646994</v>
      </c>
      <c r="AZ29" s="19">
        <f t="shared" si="5"/>
        <v>657.05327100338764</v>
      </c>
      <c r="BB29" s="11">
        <f t="shared" si="8"/>
        <v>25600</v>
      </c>
      <c r="BC29" s="11">
        <f t="shared" si="9"/>
        <v>32594.653963922203</v>
      </c>
    </row>
    <row r="30" spans="1:55" s="11" customFormat="1" x14ac:dyDescent="0.25">
      <c r="A30" s="10">
        <v>14</v>
      </c>
      <c r="B30" s="11">
        <f>$B$6+SUM(P$16:P29)</f>
        <v>2359.517666637219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f>$B30*$B$11/100</f>
        <v>43.429872051541317</v>
      </c>
      <c r="R30" s="18">
        <f t="shared" si="5"/>
        <v>46.904261815664626</v>
      </c>
      <c r="S30" s="18">
        <f t="shared" si="5"/>
        <v>50.656602760917799</v>
      </c>
      <c r="T30" s="18">
        <f t="shared" ref="T30:AZ30" si="22">S30*(1+$B$12/100)</f>
        <v>54.709130981791226</v>
      </c>
      <c r="U30" s="18">
        <f t="shared" si="22"/>
        <v>59.085861460334527</v>
      </c>
      <c r="V30" s="18">
        <f t="shared" si="22"/>
        <v>63.812730377161294</v>
      </c>
      <c r="W30" s="18">
        <f t="shared" si="22"/>
        <v>68.917748807334206</v>
      </c>
      <c r="X30" s="18">
        <f t="shared" si="22"/>
        <v>74.431168711920947</v>
      </c>
      <c r="Y30" s="18">
        <f t="shared" si="22"/>
        <v>80.385662208874621</v>
      </c>
      <c r="Z30" s="18">
        <f t="shared" si="22"/>
        <v>86.816515185584592</v>
      </c>
      <c r="AA30" s="18">
        <f t="shared" si="22"/>
        <v>93.761836400431363</v>
      </c>
      <c r="AB30" s="18">
        <f t="shared" si="22"/>
        <v>101.26278331246588</v>
      </c>
      <c r="AC30" s="18">
        <f t="shared" si="22"/>
        <v>109.36380597746316</v>
      </c>
      <c r="AD30" s="18">
        <f t="shared" si="22"/>
        <v>118.11291045566021</v>
      </c>
      <c r="AE30" s="18">
        <f t="shared" si="22"/>
        <v>127.56194329211304</v>
      </c>
      <c r="AF30" s="18">
        <f t="shared" si="22"/>
        <v>137.76689875548209</v>
      </c>
      <c r="AG30" s="18">
        <f t="shared" si="22"/>
        <v>148.78825065592068</v>
      </c>
      <c r="AH30" s="18">
        <f t="shared" si="22"/>
        <v>160.69131070839435</v>
      </c>
      <c r="AI30" s="18">
        <f t="shared" si="22"/>
        <v>173.54661556506591</v>
      </c>
      <c r="AJ30" s="18">
        <f t="shared" si="22"/>
        <v>187.43034481027118</v>
      </c>
      <c r="AK30" s="18">
        <f t="shared" si="22"/>
        <v>202.4247723950929</v>
      </c>
      <c r="AL30" s="18">
        <f t="shared" si="22"/>
        <v>218.61875418670036</v>
      </c>
      <c r="AM30" s="18">
        <f t="shared" si="22"/>
        <v>236.10825452163641</v>
      </c>
      <c r="AN30" s="18">
        <f t="shared" si="22"/>
        <v>254.99691488336734</v>
      </c>
      <c r="AO30" s="18">
        <f t="shared" si="22"/>
        <v>275.39666807403677</v>
      </c>
      <c r="AP30" s="18">
        <f t="shared" si="22"/>
        <v>297.42840151995972</v>
      </c>
      <c r="AQ30" s="18">
        <f t="shared" si="22"/>
        <v>321.22267364155653</v>
      </c>
      <c r="AR30" s="18">
        <f t="shared" si="22"/>
        <v>346.92048753288105</v>
      </c>
      <c r="AS30" s="18">
        <f t="shared" si="22"/>
        <v>374.67412653551156</v>
      </c>
      <c r="AT30" s="18">
        <f t="shared" si="22"/>
        <v>404.64805665835252</v>
      </c>
      <c r="AU30" s="18">
        <f t="shared" si="22"/>
        <v>437.01990119102072</v>
      </c>
      <c r="AV30" s="18">
        <f t="shared" si="22"/>
        <v>471.9814932863024</v>
      </c>
      <c r="AW30" s="18">
        <f t="shared" si="22"/>
        <v>509.74001274920664</v>
      </c>
      <c r="AX30" s="18">
        <f t="shared" si="22"/>
        <v>550.51921376914322</v>
      </c>
      <c r="AY30" s="18">
        <f t="shared" si="22"/>
        <v>594.56075087067472</v>
      </c>
      <c r="AZ30" s="19">
        <f t="shared" si="22"/>
        <v>642.12561094032878</v>
      </c>
      <c r="BB30" s="11">
        <f t="shared" si="8"/>
        <v>26800</v>
      </c>
      <c r="BC30" s="11">
        <f t="shared" si="9"/>
        <v>34954.171630559424</v>
      </c>
    </row>
    <row r="31" spans="1:55" s="11" customFormat="1" x14ac:dyDescent="0.25">
      <c r="A31" s="10">
        <v>15</v>
      </c>
      <c r="B31" s="11">
        <f>$B$6+SUM(Q$16:Q30)</f>
        <v>2495.7089520197383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f>$B31*$B$11/100</f>
        <v>45.936642898113305</v>
      </c>
      <c r="S31" s="18">
        <f t="shared" si="5"/>
        <v>49.611574329962373</v>
      </c>
      <c r="T31" s="18">
        <f t="shared" ref="T31:AZ31" si="23">S31*(1+$B$12/100)</f>
        <v>53.580500276359366</v>
      </c>
      <c r="U31" s="18">
        <f t="shared" si="23"/>
        <v>57.866940298468123</v>
      </c>
      <c r="V31" s="18">
        <f t="shared" si="23"/>
        <v>62.496295522345577</v>
      </c>
      <c r="W31" s="18">
        <f t="shared" si="23"/>
        <v>67.495999164133224</v>
      </c>
      <c r="X31" s="18">
        <f t="shared" si="23"/>
        <v>72.89567909726388</v>
      </c>
      <c r="Y31" s="18">
        <f t="shared" si="23"/>
        <v>78.727333425044989</v>
      </c>
      <c r="Z31" s="18">
        <f t="shared" si="23"/>
        <v>85.025520099048592</v>
      </c>
      <c r="AA31" s="18">
        <f t="shared" si="23"/>
        <v>91.827561706972489</v>
      </c>
      <c r="AB31" s="18">
        <f t="shared" si="23"/>
        <v>99.1737666435303</v>
      </c>
      <c r="AC31" s="18">
        <f t="shared" si="23"/>
        <v>107.10766797501273</v>
      </c>
      <c r="AD31" s="18">
        <f t="shared" si="23"/>
        <v>115.67628141301375</v>
      </c>
      <c r="AE31" s="18">
        <f t="shared" si="23"/>
        <v>124.93038392605486</v>
      </c>
      <c r="AF31" s="18">
        <f t="shared" si="23"/>
        <v>134.92481464013926</v>
      </c>
      <c r="AG31" s="18">
        <f t="shared" si="23"/>
        <v>145.71879981135041</v>
      </c>
      <c r="AH31" s="18">
        <f t="shared" si="23"/>
        <v>157.37630379625844</v>
      </c>
      <c r="AI31" s="18">
        <f t="shared" si="23"/>
        <v>169.96640809995912</v>
      </c>
      <c r="AJ31" s="18">
        <f t="shared" si="23"/>
        <v>183.56372074795587</v>
      </c>
      <c r="AK31" s="18">
        <f t="shared" si="23"/>
        <v>198.24881840779236</v>
      </c>
      <c r="AL31" s="18">
        <f t="shared" si="23"/>
        <v>214.10872388041577</v>
      </c>
      <c r="AM31" s="18">
        <f t="shared" si="23"/>
        <v>231.23742179084906</v>
      </c>
      <c r="AN31" s="18">
        <f t="shared" si="23"/>
        <v>249.73641553411699</v>
      </c>
      <c r="AO31" s="18">
        <f t="shared" si="23"/>
        <v>269.71532877684638</v>
      </c>
      <c r="AP31" s="18">
        <f t="shared" si="23"/>
        <v>291.2925550789941</v>
      </c>
      <c r="AQ31" s="18">
        <f t="shared" si="23"/>
        <v>314.59595948531364</v>
      </c>
      <c r="AR31" s="18">
        <f t="shared" si="23"/>
        <v>339.76363624413875</v>
      </c>
      <c r="AS31" s="18">
        <f t="shared" si="23"/>
        <v>366.94472714366987</v>
      </c>
      <c r="AT31" s="18">
        <f t="shared" si="23"/>
        <v>396.30030531516348</v>
      </c>
      <c r="AU31" s="18">
        <f t="shared" si="23"/>
        <v>428.00432974037659</v>
      </c>
      <c r="AV31" s="18">
        <f t="shared" si="23"/>
        <v>462.24467611960677</v>
      </c>
      <c r="AW31" s="18">
        <f t="shared" si="23"/>
        <v>499.22425020917535</v>
      </c>
      <c r="AX31" s="18">
        <f t="shared" si="23"/>
        <v>539.1621902259094</v>
      </c>
      <c r="AY31" s="18">
        <f t="shared" si="23"/>
        <v>582.29516544398223</v>
      </c>
      <c r="AZ31" s="19">
        <f t="shared" si="23"/>
        <v>628.8787786795009</v>
      </c>
      <c r="BB31" s="11">
        <f t="shared" si="8"/>
        <v>28000</v>
      </c>
      <c r="BC31" s="11">
        <f t="shared" si="9"/>
        <v>37449.880582579164</v>
      </c>
    </row>
    <row r="32" spans="1:55" s="11" customFormat="1" x14ac:dyDescent="0.25">
      <c r="A32" s="10">
        <v>16</v>
      </c>
      <c r="B32" s="11">
        <f>$B$6+SUM(R$16:R31)</f>
        <v>2645.3023110794302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>
        <f>$B32*$B$11/100</f>
        <v>48.690095663305762</v>
      </c>
      <c r="T32" s="18">
        <f t="shared" si="5"/>
        <v>52.585303316370229</v>
      </c>
      <c r="U32" s="18">
        <f t="shared" ref="U32:AZ32" si="24">T32*(1+$B$12/100)</f>
        <v>56.79212758167985</v>
      </c>
      <c r="V32" s="18">
        <f t="shared" si="24"/>
        <v>61.335497788214241</v>
      </c>
      <c r="W32" s="18">
        <f t="shared" si="24"/>
        <v>66.242337611271381</v>
      </c>
      <c r="X32" s="18">
        <f t="shared" si="24"/>
        <v>71.541724620173099</v>
      </c>
      <c r="Y32" s="18">
        <f t="shared" si="24"/>
        <v>77.26506258978695</v>
      </c>
      <c r="Z32" s="18">
        <f t="shared" si="24"/>
        <v>83.446267596969918</v>
      </c>
      <c r="AA32" s="18">
        <f t="shared" si="24"/>
        <v>90.121969004727518</v>
      </c>
      <c r="AB32" s="18">
        <f t="shared" si="24"/>
        <v>97.331726525105722</v>
      </c>
      <c r="AC32" s="18">
        <f t="shared" si="24"/>
        <v>105.11826464711419</v>
      </c>
      <c r="AD32" s="18">
        <f t="shared" si="24"/>
        <v>113.52772581888333</v>
      </c>
      <c r="AE32" s="18">
        <f t="shared" si="24"/>
        <v>122.609943884394</v>
      </c>
      <c r="AF32" s="18">
        <f t="shared" si="24"/>
        <v>132.41873939514554</v>
      </c>
      <c r="AG32" s="18">
        <f t="shared" si="24"/>
        <v>143.01223854675717</v>
      </c>
      <c r="AH32" s="18">
        <f t="shared" si="24"/>
        <v>154.45321763049776</v>
      </c>
      <c r="AI32" s="18">
        <f t="shared" si="24"/>
        <v>166.8094750409376</v>
      </c>
      <c r="AJ32" s="18">
        <f t="shared" si="24"/>
        <v>180.15423304421262</v>
      </c>
      <c r="AK32" s="18">
        <f t="shared" si="24"/>
        <v>194.56657168774964</v>
      </c>
      <c r="AL32" s="18">
        <f t="shared" si="24"/>
        <v>210.13189742276964</v>
      </c>
      <c r="AM32" s="18">
        <f t="shared" si="24"/>
        <v>226.94244921659123</v>
      </c>
      <c r="AN32" s="18">
        <f t="shared" si="24"/>
        <v>245.09784515391854</v>
      </c>
      <c r="AO32" s="18">
        <f t="shared" si="24"/>
        <v>264.70567276623206</v>
      </c>
      <c r="AP32" s="18">
        <f t="shared" si="24"/>
        <v>285.88212658753065</v>
      </c>
      <c r="AQ32" s="18">
        <f t="shared" si="24"/>
        <v>308.7526967145331</v>
      </c>
      <c r="AR32" s="18">
        <f t="shared" si="24"/>
        <v>333.45291245169579</v>
      </c>
      <c r="AS32" s="18">
        <f t="shared" si="24"/>
        <v>360.12914544783149</v>
      </c>
      <c r="AT32" s="18">
        <f t="shared" si="24"/>
        <v>388.93947708365806</v>
      </c>
      <c r="AU32" s="18">
        <f t="shared" si="24"/>
        <v>420.05463525035071</v>
      </c>
      <c r="AV32" s="18">
        <f t="shared" si="24"/>
        <v>453.65900607037878</v>
      </c>
      <c r="AW32" s="18">
        <f t="shared" si="24"/>
        <v>489.95172655600913</v>
      </c>
      <c r="AX32" s="18">
        <f t="shared" si="24"/>
        <v>529.14786468048987</v>
      </c>
      <c r="AY32" s="18">
        <f t="shared" si="24"/>
        <v>571.47969385492911</v>
      </c>
      <c r="AZ32" s="19">
        <f t="shared" si="24"/>
        <v>617.1980693633235</v>
      </c>
      <c r="BB32" s="11">
        <f t="shared" si="8"/>
        <v>29200</v>
      </c>
      <c r="BC32" s="11">
        <f t="shared" si="9"/>
        <v>40095.182893658595</v>
      </c>
    </row>
    <row r="33" spans="1:55" s="11" customFormat="1" x14ac:dyDescent="0.25">
      <c r="A33" s="10">
        <v>17</v>
      </c>
      <c r="B33" s="11">
        <f>$B$6+SUM(S$16:S32)</f>
        <v>2809.6165916290902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f>$B33*$B$11/100</f>
        <v>51.714505389672944</v>
      </c>
      <c r="U33" s="18">
        <f t="shared" si="5"/>
        <v>55.851665820846783</v>
      </c>
      <c r="V33" s="18">
        <f t="shared" ref="V33:AK34" si="25">U33*(1+$B$12/100)</f>
        <v>60.319799086514529</v>
      </c>
      <c r="W33" s="18">
        <f t="shared" si="25"/>
        <v>65.145383013435691</v>
      </c>
      <c r="X33" s="18">
        <f t="shared" si="25"/>
        <v>70.357013654510553</v>
      </c>
      <c r="Y33" s="18">
        <f t="shared" si="25"/>
        <v>75.985574746871407</v>
      </c>
      <c r="Z33" s="18">
        <f t="shared" si="25"/>
        <v>82.064420726621123</v>
      </c>
      <c r="AA33" s="18">
        <f t="shared" si="25"/>
        <v>88.629574384750825</v>
      </c>
      <c r="AB33" s="18">
        <f t="shared" si="25"/>
        <v>95.719940335530893</v>
      </c>
      <c r="AC33" s="18">
        <f t="shared" si="25"/>
        <v>103.37753556237337</v>
      </c>
      <c r="AD33" s="18">
        <f t="shared" si="25"/>
        <v>111.64773840736325</v>
      </c>
      <c r="AE33" s="18">
        <f t="shared" si="25"/>
        <v>120.57955747995231</v>
      </c>
      <c r="AF33" s="18">
        <f t="shared" si="25"/>
        <v>130.2259220783485</v>
      </c>
      <c r="AG33" s="18">
        <f t="shared" si="25"/>
        <v>140.6439958446164</v>
      </c>
      <c r="AH33" s="18">
        <f t="shared" si="25"/>
        <v>151.89551551218571</v>
      </c>
      <c r="AI33" s="18">
        <f t="shared" si="25"/>
        <v>164.04715675316058</v>
      </c>
      <c r="AJ33" s="18">
        <f t="shared" si="25"/>
        <v>177.17092929341342</v>
      </c>
      <c r="AK33" s="18">
        <f t="shared" si="25"/>
        <v>191.34460363688652</v>
      </c>
      <c r="AL33" s="18">
        <f t="shared" ref="AL33:AZ33" si="26">AK33*(1+$B$12/100)</f>
        <v>206.65217192783746</v>
      </c>
      <c r="AM33" s="18">
        <f t="shared" si="26"/>
        <v>223.18434568206447</v>
      </c>
      <c r="AN33" s="18">
        <f t="shared" si="26"/>
        <v>241.03909333662966</v>
      </c>
      <c r="AO33" s="18">
        <f t="shared" si="26"/>
        <v>260.32222080356007</v>
      </c>
      <c r="AP33" s="18">
        <f t="shared" si="26"/>
        <v>281.1479984678449</v>
      </c>
      <c r="AQ33" s="18">
        <f t="shared" si="26"/>
        <v>303.63983834527249</v>
      </c>
      <c r="AR33" s="18">
        <f t="shared" si="26"/>
        <v>327.93102541289431</v>
      </c>
      <c r="AS33" s="18">
        <f t="shared" si="26"/>
        <v>354.16550744592587</v>
      </c>
      <c r="AT33" s="18">
        <f t="shared" si="26"/>
        <v>382.49874804159998</v>
      </c>
      <c r="AU33" s="18">
        <f t="shared" si="26"/>
        <v>413.09864788492803</v>
      </c>
      <c r="AV33" s="18">
        <f t="shared" si="26"/>
        <v>446.14653971572233</v>
      </c>
      <c r="AW33" s="18">
        <f t="shared" si="26"/>
        <v>481.83826289298014</v>
      </c>
      <c r="AX33" s="18">
        <f t="shared" si="26"/>
        <v>520.38532392441857</v>
      </c>
      <c r="AY33" s="18">
        <f t="shared" si="26"/>
        <v>562.01614983837214</v>
      </c>
      <c r="AZ33" s="19">
        <f t="shared" si="26"/>
        <v>606.97744182544193</v>
      </c>
      <c r="BB33" s="11">
        <f t="shared" si="8"/>
        <v>30400</v>
      </c>
      <c r="BC33" s="11">
        <f t="shared" si="9"/>
        <v>42904.799485287687</v>
      </c>
    </row>
    <row r="34" spans="1:55" s="11" customFormat="1" x14ac:dyDescent="0.25">
      <c r="A34" s="10">
        <v>18</v>
      </c>
      <c r="B34" s="11">
        <f>$B$6+SUM(T$16:T33)</f>
        <v>2990.1004243490911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>
        <f>$B34*$B$11/100</f>
        <v>55.03653593567546</v>
      </c>
      <c r="V34" s="18">
        <f t="shared" si="5"/>
        <v>59.439458810529501</v>
      </c>
      <c r="W34" s="18">
        <f t="shared" si="25"/>
        <v>64.194615515371865</v>
      </c>
      <c r="X34" s="18">
        <f t="shared" ref="X34:AZ34" si="27">W34*(1+$B$12/100)</f>
        <v>69.330184756601625</v>
      </c>
      <c r="Y34" s="18">
        <f t="shared" si="27"/>
        <v>74.876599537129763</v>
      </c>
      <c r="Z34" s="18">
        <f t="shared" si="27"/>
        <v>80.866727500100154</v>
      </c>
      <c r="AA34" s="18">
        <f t="shared" si="27"/>
        <v>87.336065700108179</v>
      </c>
      <c r="AB34" s="18">
        <f t="shared" si="27"/>
        <v>94.322950956116841</v>
      </c>
      <c r="AC34" s="18">
        <f t="shared" si="27"/>
        <v>101.86878703260619</v>
      </c>
      <c r="AD34" s="18">
        <f t="shared" si="27"/>
        <v>110.0182899952147</v>
      </c>
      <c r="AE34" s="18">
        <f t="shared" si="27"/>
        <v>118.81975319483189</v>
      </c>
      <c r="AF34" s="18">
        <f t="shared" si="27"/>
        <v>128.32533345041844</v>
      </c>
      <c r="AG34" s="18">
        <f t="shared" si="27"/>
        <v>138.59136012645192</v>
      </c>
      <c r="AH34" s="18">
        <f t="shared" si="27"/>
        <v>149.67866893656807</v>
      </c>
      <c r="AI34" s="18">
        <f t="shared" si="27"/>
        <v>161.65296245149352</v>
      </c>
      <c r="AJ34" s="18">
        <f t="shared" si="27"/>
        <v>174.58519944761301</v>
      </c>
      <c r="AK34" s="18">
        <f t="shared" si="27"/>
        <v>188.55201540342205</v>
      </c>
      <c r="AL34" s="18">
        <f t="shared" si="27"/>
        <v>203.63617663569582</v>
      </c>
      <c r="AM34" s="18">
        <f t="shared" si="27"/>
        <v>219.92707076655151</v>
      </c>
      <c r="AN34" s="18">
        <f t="shared" si="27"/>
        <v>237.52123642787564</v>
      </c>
      <c r="AO34" s="18">
        <f t="shared" si="27"/>
        <v>256.52293534210571</v>
      </c>
      <c r="AP34" s="18">
        <f t="shared" si="27"/>
        <v>277.04477016947419</v>
      </c>
      <c r="AQ34" s="18">
        <f t="shared" si="27"/>
        <v>299.20835178303213</v>
      </c>
      <c r="AR34" s="18">
        <f t="shared" si="27"/>
        <v>323.14501992567472</v>
      </c>
      <c r="AS34" s="18">
        <f t="shared" si="27"/>
        <v>348.99662151972871</v>
      </c>
      <c r="AT34" s="18">
        <f t="shared" si="27"/>
        <v>376.91635124130704</v>
      </c>
      <c r="AU34" s="18">
        <f t="shared" si="27"/>
        <v>407.06965934061162</v>
      </c>
      <c r="AV34" s="18">
        <f t="shared" si="27"/>
        <v>439.63523208786057</v>
      </c>
      <c r="AW34" s="18">
        <f t="shared" si="27"/>
        <v>474.80605065488948</v>
      </c>
      <c r="AX34" s="18">
        <f t="shared" si="27"/>
        <v>512.7905347072807</v>
      </c>
      <c r="AY34" s="18">
        <f t="shared" si="27"/>
        <v>553.81377748386319</v>
      </c>
      <c r="AZ34" s="19">
        <f t="shared" si="27"/>
        <v>598.11887968257224</v>
      </c>
      <c r="BB34" s="11">
        <f t="shared" si="8"/>
        <v>31600</v>
      </c>
      <c r="BC34" s="11">
        <f t="shared" si="9"/>
        <v>45894.899909636777</v>
      </c>
    </row>
    <row r="35" spans="1:55" s="11" customFormat="1" x14ac:dyDescent="0.25">
      <c r="A35" s="10">
        <v>19</v>
      </c>
      <c r="B35" s="11">
        <f>$B$6+SUM(U$16:U34)</f>
        <v>3188.3449942326938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f>$B35*$B$11/100</f>
        <v>58.685475050095519</v>
      </c>
      <c r="W35" s="18">
        <f t="shared" si="5"/>
        <v>63.380313054103162</v>
      </c>
      <c r="X35" s="18">
        <f t="shared" si="5"/>
        <v>68.450738098431415</v>
      </c>
      <c r="Y35" s="18">
        <f t="shared" si="5"/>
        <v>73.92679714630593</v>
      </c>
      <c r="Z35" s="18">
        <f t="shared" si="5"/>
        <v>79.840940918010403</v>
      </c>
      <c r="AA35" s="18">
        <f t="shared" si="5"/>
        <v>86.228216191451239</v>
      </c>
      <c r="AB35" s="18">
        <f t="shared" si="5"/>
        <v>93.126473486767338</v>
      </c>
      <c r="AC35" s="18">
        <f t="shared" si="5"/>
        <v>100.57659136570874</v>
      </c>
      <c r="AD35" s="18">
        <f t="shared" si="5"/>
        <v>108.62271867496544</v>
      </c>
      <c r="AE35" s="18">
        <f t="shared" si="5"/>
        <v>117.31253616896268</v>
      </c>
      <c r="AF35" s="18">
        <f t="shared" si="5"/>
        <v>126.69753906247971</v>
      </c>
      <c r="AG35" s="18">
        <f t="shared" si="5"/>
        <v>136.83334218747808</v>
      </c>
      <c r="AH35" s="18">
        <f t="shared" si="5"/>
        <v>147.78000956247635</v>
      </c>
      <c r="AI35" s="18">
        <f t="shared" si="5"/>
        <v>159.60241032747447</v>
      </c>
      <c r="AJ35" s="18">
        <f t="shared" si="5"/>
        <v>172.37060315367245</v>
      </c>
      <c r="AK35" s="18">
        <f t="shared" si="5"/>
        <v>186.16025140596625</v>
      </c>
      <c r="AL35" s="18">
        <f t="shared" si="5"/>
        <v>201.05307151844357</v>
      </c>
      <c r="AM35" s="18">
        <f t="shared" si="5"/>
        <v>217.13731723991907</v>
      </c>
      <c r="AN35" s="18">
        <f t="shared" si="5"/>
        <v>234.50830261911261</v>
      </c>
      <c r="AO35" s="18">
        <f t="shared" si="5"/>
        <v>253.26896682864165</v>
      </c>
      <c r="AP35" s="18">
        <f t="shared" si="5"/>
        <v>273.53048417493301</v>
      </c>
      <c r="AQ35" s="18">
        <f t="shared" si="5"/>
        <v>295.41292290892767</v>
      </c>
      <c r="AR35" s="18">
        <f t="shared" si="5"/>
        <v>319.04595674164193</v>
      </c>
      <c r="AS35" s="18">
        <f t="shared" si="5"/>
        <v>344.56963328097333</v>
      </c>
      <c r="AT35" s="18">
        <f t="shared" si="5"/>
        <v>372.13520394345124</v>
      </c>
      <c r="AU35" s="18">
        <f t="shared" si="5"/>
        <v>401.90602025892736</v>
      </c>
      <c r="AV35" s="18">
        <f t="shared" si="5"/>
        <v>434.0585018796416</v>
      </c>
      <c r="AW35" s="18">
        <f t="shared" si="5"/>
        <v>468.78318203001294</v>
      </c>
      <c r="AX35" s="18">
        <f t="shared" si="5"/>
        <v>506.285836592414</v>
      </c>
      <c r="AY35" s="18">
        <f t="shared" si="5"/>
        <v>546.7887035198072</v>
      </c>
      <c r="AZ35" s="19">
        <f t="shared" si="5"/>
        <v>590.5317998013918</v>
      </c>
      <c r="BB35" s="11">
        <f t="shared" si="8"/>
        <v>32800</v>
      </c>
      <c r="BC35" s="11">
        <f t="shared" si="9"/>
        <v>49083.244903869469</v>
      </c>
    </row>
    <row r="36" spans="1:55" s="11" customFormat="1" x14ac:dyDescent="0.25">
      <c r="A36" s="10">
        <v>20</v>
      </c>
      <c r="B36" s="11">
        <f>$B$6+SUM(V$16:V35)</f>
        <v>3406.0980688214054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>
        <f>$B36*$B$11/100</f>
        <v>62.693492579243994</v>
      </c>
      <c r="X36" s="18">
        <f t="shared" si="5"/>
        <v>67.708971985583517</v>
      </c>
      <c r="Y36" s="18">
        <f t="shared" si="5"/>
        <v>73.125689744430204</v>
      </c>
      <c r="Z36" s="18">
        <f t="shared" si="5"/>
        <v>78.975744923984621</v>
      </c>
      <c r="AA36" s="18">
        <f t="shared" si="5"/>
        <v>85.293804517903396</v>
      </c>
      <c r="AB36" s="18">
        <f t="shared" si="5"/>
        <v>92.117308879335681</v>
      </c>
      <c r="AC36" s="18">
        <f t="shared" si="5"/>
        <v>99.486693589682545</v>
      </c>
      <c r="AD36" s="18">
        <f t="shared" si="5"/>
        <v>107.44562907685716</v>
      </c>
      <c r="AE36" s="18">
        <f t="shared" si="5"/>
        <v>116.04127940300575</v>
      </c>
      <c r="AF36" s="18">
        <f t="shared" si="5"/>
        <v>125.32458175524621</v>
      </c>
      <c r="AG36" s="18">
        <f t="shared" si="5"/>
        <v>135.35054829566593</v>
      </c>
      <c r="AH36" s="18">
        <f t="shared" si="5"/>
        <v>146.17859215931921</v>
      </c>
      <c r="AI36" s="18">
        <f t="shared" si="5"/>
        <v>157.87287953206476</v>
      </c>
      <c r="AJ36" s="18">
        <f t="shared" si="5"/>
        <v>170.50270989462996</v>
      </c>
      <c r="AK36" s="18">
        <f t="shared" si="5"/>
        <v>184.14292668620035</v>
      </c>
      <c r="AL36" s="18">
        <f t="shared" si="5"/>
        <v>198.87436082109639</v>
      </c>
      <c r="AM36" s="18">
        <f t="shared" si="5"/>
        <v>214.78430968678413</v>
      </c>
      <c r="AN36" s="18">
        <f t="shared" si="5"/>
        <v>231.96705446172686</v>
      </c>
      <c r="AO36" s="18">
        <f t="shared" si="5"/>
        <v>250.52441881866503</v>
      </c>
      <c r="AP36" s="18">
        <f t="shared" si="5"/>
        <v>270.56637232415824</v>
      </c>
      <c r="AQ36" s="18">
        <f t="shared" si="5"/>
        <v>292.21168211009092</v>
      </c>
      <c r="AR36" s="18">
        <f t="shared" si="5"/>
        <v>315.58861667889823</v>
      </c>
      <c r="AS36" s="18">
        <f t="shared" si="5"/>
        <v>340.83570601321014</v>
      </c>
      <c r="AT36" s="18">
        <f t="shared" si="5"/>
        <v>368.10256249426698</v>
      </c>
      <c r="AU36" s="18">
        <f t="shared" si="5"/>
        <v>397.55076749380834</v>
      </c>
      <c r="AV36" s="18">
        <f t="shared" si="5"/>
        <v>429.35482889331303</v>
      </c>
      <c r="AW36" s="18">
        <f t="shared" si="5"/>
        <v>463.70321520477808</v>
      </c>
      <c r="AX36" s="18">
        <f t="shared" si="5"/>
        <v>500.79947242116037</v>
      </c>
      <c r="AY36" s="18">
        <f t="shared" si="5"/>
        <v>540.86343021485322</v>
      </c>
      <c r="AZ36" s="19">
        <f t="shared" si="5"/>
        <v>584.13250463204156</v>
      </c>
      <c r="BB36" s="11">
        <f t="shared" si="8"/>
        <v>34000</v>
      </c>
      <c r="BC36" s="11">
        <f t="shared" si="9"/>
        <v>52489.342972690873</v>
      </c>
    </row>
    <row r="37" spans="1:55" s="11" customFormat="1" x14ac:dyDescent="0.25">
      <c r="A37" s="10">
        <v>21</v>
      </c>
      <c r="B37" s="11">
        <f>$B$6+SUM(W$16:W36)</f>
        <v>3645.2794069063611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>
        <f>$B37*$B$11/100</f>
        <v>67.095924083370207</v>
      </c>
      <c r="Y37" s="18">
        <f t="shared" si="5"/>
        <v>72.463598010039831</v>
      </c>
      <c r="Z37" s="18">
        <f t="shared" si="5"/>
        <v>78.260685850843018</v>
      </c>
      <c r="AA37" s="18">
        <f t="shared" si="5"/>
        <v>84.521540718910458</v>
      </c>
      <c r="AB37" s="18">
        <f t="shared" si="5"/>
        <v>91.283263976423299</v>
      </c>
      <c r="AC37" s="18">
        <f t="shared" si="5"/>
        <v>98.585925094537174</v>
      </c>
      <c r="AD37" s="18">
        <f t="shared" si="5"/>
        <v>106.47279910210015</v>
      </c>
      <c r="AE37" s="18">
        <f t="shared" si="5"/>
        <v>114.99062303026817</v>
      </c>
      <c r="AF37" s="18">
        <f t="shared" si="5"/>
        <v>124.18987287268963</v>
      </c>
      <c r="AG37" s="18">
        <f t="shared" si="5"/>
        <v>134.12506270250481</v>
      </c>
      <c r="AH37" s="18">
        <f t="shared" si="5"/>
        <v>144.85506771870519</v>
      </c>
      <c r="AI37" s="18">
        <f t="shared" si="5"/>
        <v>156.44347313620162</v>
      </c>
      <c r="AJ37" s="18">
        <f t="shared" si="5"/>
        <v>168.95895098709775</v>
      </c>
      <c r="AK37" s="18">
        <f t="shared" si="5"/>
        <v>182.4756670660656</v>
      </c>
      <c r="AL37" s="18">
        <f t="shared" si="5"/>
        <v>197.07372043135086</v>
      </c>
      <c r="AM37" s="18">
        <f t="shared" si="5"/>
        <v>212.83961806585896</v>
      </c>
      <c r="AN37" s="18">
        <f t="shared" si="5"/>
        <v>229.86678751112768</v>
      </c>
      <c r="AO37" s="18">
        <f t="shared" si="5"/>
        <v>248.2561305120179</v>
      </c>
      <c r="AP37" s="18">
        <f t="shared" si="5"/>
        <v>268.11662095297936</v>
      </c>
      <c r="AQ37" s="18">
        <f t="shared" si="5"/>
        <v>289.56595062921775</v>
      </c>
      <c r="AR37" s="18">
        <f t="shared" si="5"/>
        <v>312.73122667955522</v>
      </c>
      <c r="AS37" s="18">
        <f t="shared" si="5"/>
        <v>337.74972481391967</v>
      </c>
      <c r="AT37" s="18">
        <f t="shared" si="5"/>
        <v>364.76970279903327</v>
      </c>
      <c r="AU37" s="18">
        <f t="shared" si="5"/>
        <v>393.95127902295593</v>
      </c>
      <c r="AV37" s="18">
        <f t="shared" si="5"/>
        <v>425.46738134479244</v>
      </c>
      <c r="AW37" s="18">
        <f t="shared" si="5"/>
        <v>459.50477185237588</v>
      </c>
      <c r="AX37" s="18">
        <f t="shared" si="5"/>
        <v>496.26515360056601</v>
      </c>
      <c r="AY37" s="18">
        <f t="shared" si="5"/>
        <v>535.96636588861134</v>
      </c>
      <c r="AZ37" s="19">
        <f t="shared" si="5"/>
        <v>578.8436751597003</v>
      </c>
      <c r="BB37" s="11">
        <f t="shared" si="8"/>
        <v>35200</v>
      </c>
      <c r="BC37" s="11">
        <f t="shared" si="9"/>
        <v>56134.622379597233</v>
      </c>
    </row>
    <row r="38" spans="1:55" s="11" customFormat="1" x14ac:dyDescent="0.25">
      <c r="A38" s="10">
        <v>22</v>
      </c>
      <c r="B38" s="11">
        <f>$B$6+SUM(X$16:X37)</f>
        <v>3907.9976835422412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>
        <f>$B38*$B$11/100</f>
        <v>71.931582362699373</v>
      </c>
      <c r="Z38" s="18">
        <f t="shared" si="5"/>
        <v>77.686108951715326</v>
      </c>
      <c r="AA38" s="18">
        <f t="shared" si="5"/>
        <v>83.900997667852565</v>
      </c>
      <c r="AB38" s="18">
        <f t="shared" si="5"/>
        <v>90.613077481280769</v>
      </c>
      <c r="AC38" s="18">
        <f t="shared" si="5"/>
        <v>97.862123679783238</v>
      </c>
      <c r="AD38" s="18">
        <f t="shared" si="5"/>
        <v>105.6910935741659</v>
      </c>
      <c r="AE38" s="18">
        <f t="shared" si="5"/>
        <v>114.14638106009919</v>
      </c>
      <c r="AF38" s="18">
        <f t="shared" si="5"/>
        <v>123.27809154490713</v>
      </c>
      <c r="AG38" s="18">
        <f t="shared" si="5"/>
        <v>133.1403388684997</v>
      </c>
      <c r="AH38" s="18">
        <f t="shared" si="5"/>
        <v>143.79156597797967</v>
      </c>
      <c r="AI38" s="18">
        <f t="shared" si="5"/>
        <v>155.29489125621805</v>
      </c>
      <c r="AJ38" s="18">
        <f t="shared" si="5"/>
        <v>167.71848255671551</v>
      </c>
      <c r="AK38" s="18">
        <f t="shared" si="5"/>
        <v>181.13596116125277</v>
      </c>
      <c r="AL38" s="18">
        <f t="shared" si="5"/>
        <v>195.62683805415301</v>
      </c>
      <c r="AM38" s="18">
        <f t="shared" si="5"/>
        <v>211.27698509848526</v>
      </c>
      <c r="AN38" s="18">
        <f t="shared" si="5"/>
        <v>228.17914390636409</v>
      </c>
      <c r="AO38" s="18">
        <f t="shared" si="5"/>
        <v>246.43347541887323</v>
      </c>
      <c r="AP38" s="18">
        <f t="shared" si="5"/>
        <v>266.1481534523831</v>
      </c>
      <c r="AQ38" s="18">
        <f t="shared" si="5"/>
        <v>287.44000572857374</v>
      </c>
      <c r="AR38" s="18">
        <f t="shared" si="5"/>
        <v>310.43520618685966</v>
      </c>
      <c r="AS38" s="18">
        <f t="shared" si="5"/>
        <v>335.27002268180843</v>
      </c>
      <c r="AT38" s="18">
        <f t="shared" si="5"/>
        <v>362.09162449635312</v>
      </c>
      <c r="AU38" s="18">
        <f t="shared" si="5"/>
        <v>391.05895445606137</v>
      </c>
      <c r="AV38" s="18">
        <f t="shared" si="5"/>
        <v>422.34367081254629</v>
      </c>
      <c r="AW38" s="18">
        <f t="shared" si="5"/>
        <v>456.13116447755004</v>
      </c>
      <c r="AX38" s="18">
        <f t="shared" si="5"/>
        <v>492.6216576357541</v>
      </c>
      <c r="AY38" s="18">
        <f t="shared" si="5"/>
        <v>532.03139024661448</v>
      </c>
      <c r="AZ38" s="19">
        <f t="shared" si="5"/>
        <v>574.59390146634371</v>
      </c>
      <c r="BB38" s="11">
        <f t="shared" si="8"/>
        <v>36400</v>
      </c>
      <c r="BC38" s="11">
        <f t="shared" si="9"/>
        <v>60042.620063139475</v>
      </c>
    </row>
    <row r="39" spans="1:55" s="11" customFormat="1" x14ac:dyDescent="0.25">
      <c r="A39" s="10">
        <v>23</v>
      </c>
      <c r="B39" s="11">
        <f>$B$6+SUM(Y$16:Y38)</f>
        <v>4196.5690805883187</v>
      </c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>
        <f>$B39*$B$11/100</f>
        <v>77.243099639578745</v>
      </c>
      <c r="AA39" s="18">
        <f t="shared" si="5"/>
        <v>83.422547610745056</v>
      </c>
      <c r="AB39" s="18">
        <f t="shared" si="5"/>
        <v>90.096351419604673</v>
      </c>
      <c r="AC39" s="18">
        <f t="shared" ref="AC39:AZ39" si="28">AB39*(1+$B$12/100)</f>
        <v>97.30405953317306</v>
      </c>
      <c r="AD39" s="18">
        <f t="shared" si="28"/>
        <v>105.08838429582691</v>
      </c>
      <c r="AE39" s="18">
        <f t="shared" si="28"/>
        <v>113.49545503949307</v>
      </c>
      <c r="AF39" s="18">
        <f t="shared" si="28"/>
        <v>122.57509144265252</v>
      </c>
      <c r="AG39" s="18">
        <f t="shared" si="28"/>
        <v>132.38109875806472</v>
      </c>
      <c r="AH39" s="18">
        <f t="shared" si="28"/>
        <v>142.97158665870992</v>
      </c>
      <c r="AI39" s="18">
        <f t="shared" si="28"/>
        <v>154.40931359140671</v>
      </c>
      <c r="AJ39" s="18">
        <f t="shared" si="28"/>
        <v>166.76205867871926</v>
      </c>
      <c r="AK39" s="18">
        <f t="shared" si="28"/>
        <v>180.10302337301681</v>
      </c>
      <c r="AL39" s="18">
        <f t="shared" si="28"/>
        <v>194.51126524285817</v>
      </c>
      <c r="AM39" s="18">
        <f t="shared" si="28"/>
        <v>210.07216646228684</v>
      </c>
      <c r="AN39" s="18">
        <f t="shared" si="28"/>
        <v>226.87793977926981</v>
      </c>
      <c r="AO39" s="18">
        <f t="shared" si="28"/>
        <v>245.0281749616114</v>
      </c>
      <c r="AP39" s="18">
        <f t="shared" si="28"/>
        <v>264.63042895854034</v>
      </c>
      <c r="AQ39" s="18">
        <f t="shared" si="28"/>
        <v>285.80086327522361</v>
      </c>
      <c r="AR39" s="18">
        <f t="shared" si="28"/>
        <v>308.66493233724151</v>
      </c>
      <c r="AS39" s="18">
        <f t="shared" si="28"/>
        <v>333.35812692422087</v>
      </c>
      <c r="AT39" s="18">
        <f t="shared" si="28"/>
        <v>360.02677707815855</v>
      </c>
      <c r="AU39" s="18">
        <f t="shared" si="28"/>
        <v>388.82891924441128</v>
      </c>
      <c r="AV39" s="18">
        <f t="shared" si="28"/>
        <v>419.93523278396424</v>
      </c>
      <c r="AW39" s="18">
        <f t="shared" si="28"/>
        <v>453.53005140668142</v>
      </c>
      <c r="AX39" s="18">
        <f t="shared" si="28"/>
        <v>489.81245551921597</v>
      </c>
      <c r="AY39" s="18">
        <f t="shared" si="28"/>
        <v>528.99745196075332</v>
      </c>
      <c r="AZ39" s="19">
        <f t="shared" si="28"/>
        <v>571.31724811761364</v>
      </c>
      <c r="BB39" s="11">
        <f t="shared" si="8"/>
        <v>37600</v>
      </c>
      <c r="BC39" s="11">
        <f t="shared" si="9"/>
        <v>64239.189143727795</v>
      </c>
    </row>
    <row r="40" spans="1:55" s="11" customFormat="1" x14ac:dyDescent="0.25">
      <c r="A40" s="10">
        <v>24</v>
      </c>
      <c r="B40" s="11">
        <f>$B$6+SUM(Z$16:Z39)</f>
        <v>4513.5377066749643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>
        <f>$B40*$B$11/100</f>
        <v>83.077303413486064</v>
      </c>
      <c r="AB40" s="18">
        <f t="shared" si="5"/>
        <v>89.723487686564951</v>
      </c>
      <c r="AC40" s="18">
        <f t="shared" ref="AC40:AZ40" si="29">AB40*(1+$B$12/100)</f>
        <v>96.901366701490147</v>
      </c>
      <c r="AD40" s="18">
        <f t="shared" si="29"/>
        <v>104.65347603760937</v>
      </c>
      <c r="AE40" s="18">
        <f t="shared" si="29"/>
        <v>113.02575412061812</v>
      </c>
      <c r="AF40" s="18">
        <f t="shared" si="29"/>
        <v>122.06781445026758</v>
      </c>
      <c r="AG40" s="18">
        <f t="shared" si="29"/>
        <v>131.833239606289</v>
      </c>
      <c r="AH40" s="18">
        <f t="shared" si="29"/>
        <v>142.37989877479214</v>
      </c>
      <c r="AI40" s="18">
        <f t="shared" si="29"/>
        <v>153.77029067677552</v>
      </c>
      <c r="AJ40" s="18">
        <f t="shared" si="29"/>
        <v>166.07191393091756</v>
      </c>
      <c r="AK40" s="18">
        <f t="shared" si="29"/>
        <v>179.35766704539097</v>
      </c>
      <c r="AL40" s="18">
        <f t="shared" si="29"/>
        <v>193.70628040902227</v>
      </c>
      <c r="AM40" s="18">
        <f t="shared" si="29"/>
        <v>209.20278284174407</v>
      </c>
      <c r="AN40" s="18">
        <f t="shared" si="29"/>
        <v>225.93900546908361</v>
      </c>
      <c r="AO40" s="18">
        <f t="shared" si="29"/>
        <v>244.0141259066103</v>
      </c>
      <c r="AP40" s="18">
        <f t="shared" si="29"/>
        <v>263.53525597913915</v>
      </c>
      <c r="AQ40" s="18">
        <f t="shared" si="29"/>
        <v>284.61807645747029</v>
      </c>
      <c r="AR40" s="18">
        <f t="shared" si="29"/>
        <v>307.38752257406793</v>
      </c>
      <c r="AS40" s="18">
        <f t="shared" si="29"/>
        <v>331.97852437999336</v>
      </c>
      <c r="AT40" s="18">
        <f t="shared" si="29"/>
        <v>358.53680633039284</v>
      </c>
      <c r="AU40" s="18">
        <f t="shared" si="29"/>
        <v>387.21975083682429</v>
      </c>
      <c r="AV40" s="18">
        <f t="shared" si="29"/>
        <v>418.19733090377025</v>
      </c>
      <c r="AW40" s="18">
        <f t="shared" si="29"/>
        <v>451.65311737607192</v>
      </c>
      <c r="AX40" s="18">
        <f t="shared" si="29"/>
        <v>487.78536676615772</v>
      </c>
      <c r="AY40" s="18">
        <f t="shared" si="29"/>
        <v>526.80819610745039</v>
      </c>
      <c r="AZ40" s="19">
        <f t="shared" si="29"/>
        <v>568.9528517960465</v>
      </c>
      <c r="BB40" s="11">
        <f t="shared" si="8"/>
        <v>38800</v>
      </c>
      <c r="BC40" s="11">
        <f t="shared" si="9"/>
        <v>68752.72685040276</v>
      </c>
    </row>
    <row r="41" spans="1:55" s="11" customFormat="1" x14ac:dyDescent="0.25">
      <c r="A41" s="10">
        <v>25</v>
      </c>
      <c r="B41" s="11">
        <f>$B$6+SUM(AA$16:AA40)</f>
        <v>4861.6980266224473</v>
      </c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>
        <f>$B41*$B$11/100</f>
        <v>89.485629302519413</v>
      </c>
      <c r="AC41" s="18">
        <f t="shared" si="5"/>
        <v>96.644479646720967</v>
      </c>
      <c r="AD41" s="18">
        <f t="shared" ref="AD41:AZ41" si="30">AC41*(1+$B$12/100)</f>
        <v>104.37603801845866</v>
      </c>
      <c r="AE41" s="18">
        <f t="shared" si="30"/>
        <v>112.72612105993535</v>
      </c>
      <c r="AF41" s="18">
        <f t="shared" si="30"/>
        <v>121.74421074473018</v>
      </c>
      <c r="AG41" s="18">
        <f t="shared" si="30"/>
        <v>131.4837476043086</v>
      </c>
      <c r="AH41" s="18">
        <f t="shared" si="30"/>
        <v>142.00244741265331</v>
      </c>
      <c r="AI41" s="18">
        <f t="shared" si="30"/>
        <v>153.36264320566559</v>
      </c>
      <c r="AJ41" s="18">
        <f t="shared" si="30"/>
        <v>165.63165466211885</v>
      </c>
      <c r="AK41" s="18">
        <f t="shared" si="30"/>
        <v>178.88218703508838</v>
      </c>
      <c r="AL41" s="18">
        <f t="shared" si="30"/>
        <v>193.19276199789547</v>
      </c>
      <c r="AM41" s="18">
        <f t="shared" si="30"/>
        <v>208.64818295772713</v>
      </c>
      <c r="AN41" s="18">
        <f t="shared" si="30"/>
        <v>225.34003759434532</v>
      </c>
      <c r="AO41" s="18">
        <f t="shared" si="30"/>
        <v>243.36724060189297</v>
      </c>
      <c r="AP41" s="18">
        <f t="shared" si="30"/>
        <v>262.83661985004443</v>
      </c>
      <c r="AQ41" s="18">
        <f t="shared" si="30"/>
        <v>283.86354943804798</v>
      </c>
      <c r="AR41" s="18">
        <f t="shared" si="30"/>
        <v>306.57263339309185</v>
      </c>
      <c r="AS41" s="18">
        <f t="shared" si="30"/>
        <v>331.09844406453919</v>
      </c>
      <c r="AT41" s="18">
        <f t="shared" si="30"/>
        <v>357.58631958970233</v>
      </c>
      <c r="AU41" s="18">
        <f t="shared" si="30"/>
        <v>386.19322515687855</v>
      </c>
      <c r="AV41" s="18">
        <f t="shared" si="30"/>
        <v>417.08868316942886</v>
      </c>
      <c r="AW41" s="18">
        <f t="shared" si="30"/>
        <v>450.45577782298318</v>
      </c>
      <c r="AX41" s="18">
        <f t="shared" si="30"/>
        <v>486.49224004882188</v>
      </c>
      <c r="AY41" s="18">
        <f t="shared" si="30"/>
        <v>525.41161925272763</v>
      </c>
      <c r="AZ41" s="19">
        <f t="shared" si="30"/>
        <v>567.44454879294585</v>
      </c>
      <c r="BB41" s="11">
        <f t="shared" si="8"/>
        <v>40000</v>
      </c>
      <c r="BC41" s="11">
        <f t="shared" si="9"/>
        <v>73614.424877025202</v>
      </c>
    </row>
    <row r="42" spans="1:55" s="11" customFormat="1" x14ac:dyDescent="0.25">
      <c r="A42" s="10">
        <v>26</v>
      </c>
      <c r="B42" s="11">
        <f>$B$6+SUM(AB$16:AB41)</f>
        <v>5244.1194980547625</v>
      </c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>
        <f>$B42*$B$11/100</f>
        <v>96.524574511070483</v>
      </c>
      <c r="AD42" s="18">
        <f t="shared" si="5"/>
        <v>104.24654047195612</v>
      </c>
      <c r="AE42" s="18">
        <f t="shared" ref="AE42:AZ42" si="31">AD42*(1+$B$12/100)</f>
        <v>112.58626370971263</v>
      </c>
      <c r="AF42" s="18">
        <f t="shared" si="31"/>
        <v>121.59316480648964</v>
      </c>
      <c r="AG42" s="18">
        <f t="shared" si="31"/>
        <v>131.32061799100882</v>
      </c>
      <c r="AH42" s="18">
        <f t="shared" si="31"/>
        <v>141.82626743028953</v>
      </c>
      <c r="AI42" s="18">
        <f t="shared" si="31"/>
        <v>153.17236882471272</v>
      </c>
      <c r="AJ42" s="18">
        <f t="shared" si="31"/>
        <v>165.42615833068976</v>
      </c>
      <c r="AK42" s="18">
        <f t="shared" si="31"/>
        <v>178.66025099714494</v>
      </c>
      <c r="AL42" s="18">
        <f t="shared" si="31"/>
        <v>192.95307107691656</v>
      </c>
      <c r="AM42" s="18">
        <f t="shared" si="31"/>
        <v>208.3893167630699</v>
      </c>
      <c r="AN42" s="18">
        <f t="shared" si="31"/>
        <v>225.06046210411552</v>
      </c>
      <c r="AO42" s="18">
        <f t="shared" si="31"/>
        <v>243.06529907244476</v>
      </c>
      <c r="AP42" s="18">
        <f t="shared" si="31"/>
        <v>262.51052299824033</v>
      </c>
      <c r="AQ42" s="18">
        <f t="shared" si="31"/>
        <v>283.51136483809955</v>
      </c>
      <c r="AR42" s="18">
        <f t="shared" si="31"/>
        <v>306.19227402514753</v>
      </c>
      <c r="AS42" s="18">
        <f t="shared" si="31"/>
        <v>330.68765594715933</v>
      </c>
      <c r="AT42" s="18">
        <f t="shared" si="31"/>
        <v>357.1426684229321</v>
      </c>
      <c r="AU42" s="18">
        <f t="shared" si="31"/>
        <v>385.71408189676669</v>
      </c>
      <c r="AV42" s="18">
        <f t="shared" si="31"/>
        <v>416.57120844850806</v>
      </c>
      <c r="AW42" s="18">
        <f t="shared" si="31"/>
        <v>449.89690512438875</v>
      </c>
      <c r="AX42" s="18">
        <f t="shared" si="31"/>
        <v>485.88865753433987</v>
      </c>
      <c r="AY42" s="18">
        <f t="shared" si="31"/>
        <v>524.75975013708705</v>
      </c>
      <c r="AZ42" s="19">
        <f t="shared" si="31"/>
        <v>566.74053014805406</v>
      </c>
      <c r="BB42" s="11">
        <f t="shared" si="8"/>
        <v>41200</v>
      </c>
      <c r="BC42" s="11">
        <f t="shared" si="9"/>
        <v>78858.54437507996</v>
      </c>
    </row>
    <row r="43" spans="1:55" s="11" customFormat="1" x14ac:dyDescent="0.25">
      <c r="A43" s="10">
        <v>27</v>
      </c>
      <c r="B43" s="11">
        <f>$B$6+SUM(AC$16:AC42)</f>
        <v>5664.1736324102158</v>
      </c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>
        <f>$B43*$B$11/100</f>
        <v>104.25619592155053</v>
      </c>
      <c r="AE43" s="18">
        <f t="shared" si="5"/>
        <v>112.59669159527458</v>
      </c>
      <c r="AF43" s="18">
        <f t="shared" ref="AF43:AU45" si="32">AE43*(1+$B$12/100)</f>
        <v>121.60442692289655</v>
      </c>
      <c r="AG43" s="18">
        <f t="shared" si="32"/>
        <v>131.33278107672828</v>
      </c>
      <c r="AH43" s="18">
        <f t="shared" si="32"/>
        <v>141.83940356286655</v>
      </c>
      <c r="AI43" s="18">
        <f t="shared" si="32"/>
        <v>153.18655584789587</v>
      </c>
      <c r="AJ43" s="18">
        <f t="shared" si="32"/>
        <v>165.44148031572755</v>
      </c>
      <c r="AK43" s="18">
        <f t="shared" si="32"/>
        <v>178.67679874098576</v>
      </c>
      <c r="AL43" s="18">
        <f t="shared" si="32"/>
        <v>192.97094264026464</v>
      </c>
      <c r="AM43" s="18">
        <f t="shared" si="32"/>
        <v>208.40861805148583</v>
      </c>
      <c r="AN43" s="18">
        <f t="shared" si="32"/>
        <v>225.0813074956047</v>
      </c>
      <c r="AO43" s="18">
        <f t="shared" si="32"/>
        <v>243.0878120952531</v>
      </c>
      <c r="AP43" s="18">
        <f t="shared" si="32"/>
        <v>262.53483706287335</v>
      </c>
      <c r="AQ43" s="18">
        <f t="shared" si="32"/>
        <v>283.53762402790323</v>
      </c>
      <c r="AR43" s="18">
        <f t="shared" si="32"/>
        <v>306.22063395013549</v>
      </c>
      <c r="AS43" s="18">
        <f t="shared" si="32"/>
        <v>330.71828466614636</v>
      </c>
      <c r="AT43" s="18">
        <f t="shared" si="32"/>
        <v>357.17574743943811</v>
      </c>
      <c r="AU43" s="18">
        <f t="shared" si="32"/>
        <v>385.74980723459316</v>
      </c>
      <c r="AV43" s="18">
        <f t="shared" ref="AV43:AZ43" si="33">AU43*(1+$B$12/100)</f>
        <v>416.60979181336063</v>
      </c>
      <c r="AW43" s="18">
        <f t="shared" si="33"/>
        <v>449.9385751584295</v>
      </c>
      <c r="AX43" s="18">
        <f t="shared" si="33"/>
        <v>485.93366117110389</v>
      </c>
      <c r="AY43" s="18">
        <f t="shared" si="33"/>
        <v>524.80835406479218</v>
      </c>
      <c r="AZ43" s="19">
        <f t="shared" si="33"/>
        <v>566.79302238997559</v>
      </c>
      <c r="BB43" s="11">
        <f t="shared" si="8"/>
        <v>42400</v>
      </c>
      <c r="BC43" s="11">
        <f t="shared" si="9"/>
        <v>84522.71800749017</v>
      </c>
    </row>
    <row r="44" spans="1:55" s="11" customFormat="1" x14ac:dyDescent="0.25">
      <c r="A44" s="10">
        <v>28</v>
      </c>
      <c r="B44" s="11">
        <f>$B$6+SUM(AD$16:AD43)</f>
        <v>6125.5637189245836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>
        <f>$B44*$B$11/100</f>
        <v>112.74865720145561</v>
      </c>
      <c r="AF44" s="18">
        <f t="shared" si="5"/>
        <v>121.76854977757208</v>
      </c>
      <c r="AG44" s="18">
        <f t="shared" si="32"/>
        <v>131.51003375977785</v>
      </c>
      <c r="AH44" s="18">
        <f t="shared" si="32"/>
        <v>142.0308364605601</v>
      </c>
      <c r="AI44" s="18">
        <f t="shared" si="32"/>
        <v>153.39330337740492</v>
      </c>
      <c r="AJ44" s="18">
        <f t="shared" si="32"/>
        <v>165.66476764759733</v>
      </c>
      <c r="AK44" s="18">
        <f t="shared" si="32"/>
        <v>178.91794905940512</v>
      </c>
      <c r="AL44" s="18">
        <f t="shared" si="32"/>
        <v>193.23138498415753</v>
      </c>
      <c r="AM44" s="18">
        <f t="shared" si="32"/>
        <v>208.68989578289015</v>
      </c>
      <c r="AN44" s="18">
        <f t="shared" si="32"/>
        <v>225.38508744552138</v>
      </c>
      <c r="AO44" s="18">
        <f t="shared" si="32"/>
        <v>243.41589444116312</v>
      </c>
      <c r="AP44" s="18">
        <f t="shared" si="32"/>
        <v>262.8891659964562</v>
      </c>
      <c r="AQ44" s="18">
        <f t="shared" si="32"/>
        <v>283.92029927617273</v>
      </c>
      <c r="AR44" s="18">
        <f t="shared" si="32"/>
        <v>306.63392321826655</v>
      </c>
      <c r="AS44" s="18">
        <f t="shared" si="32"/>
        <v>331.16463707572791</v>
      </c>
      <c r="AT44" s="18">
        <f t="shared" si="32"/>
        <v>357.65780804178615</v>
      </c>
      <c r="AU44" s="18">
        <f t="shared" si="32"/>
        <v>386.27043268512909</v>
      </c>
      <c r="AV44" s="18">
        <f t="shared" ref="AV44:AZ44" si="34">AU44*(1+$B$12/100)</f>
        <v>417.17206729993944</v>
      </c>
      <c r="AW44" s="18">
        <f t="shared" si="34"/>
        <v>450.54583268393463</v>
      </c>
      <c r="AX44" s="18">
        <f t="shared" si="34"/>
        <v>486.58949929864946</v>
      </c>
      <c r="AY44" s="18">
        <f t="shared" si="34"/>
        <v>525.51665924254144</v>
      </c>
      <c r="AZ44" s="19">
        <f t="shared" si="34"/>
        <v>567.55799198194484</v>
      </c>
      <c r="BB44" s="11">
        <f t="shared" si="8"/>
        <v>43600</v>
      </c>
      <c r="BC44" s="11">
        <f t="shared" si="9"/>
        <v>90648.28172641476</v>
      </c>
    </row>
    <row r="45" spans="1:55" s="11" customFormat="1" x14ac:dyDescent="0.25">
      <c r="A45" s="10">
        <v>29</v>
      </c>
      <c r="B45" s="11">
        <f>$B$6+SUM(AE$16:AE44)</f>
        <v>6632.357473640006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>
        <f>$B45*$B$11/100</f>
        <v>122.07682974918636</v>
      </c>
      <c r="AG45" s="18">
        <f t="shared" si="5"/>
        <v>131.84297612912127</v>
      </c>
      <c r="AH45" s="18">
        <f t="shared" si="32"/>
        <v>142.39041421945097</v>
      </c>
      <c r="AI45" s="18">
        <f t="shared" ref="AI45:AZ45" si="35">AH45*(1+$B$12/100)</f>
        <v>153.78164735700707</v>
      </c>
      <c r="AJ45" s="18">
        <f t="shared" si="35"/>
        <v>166.08417914556765</v>
      </c>
      <c r="AK45" s="18">
        <f t="shared" si="35"/>
        <v>179.37091347721307</v>
      </c>
      <c r="AL45" s="18">
        <f t="shared" si="35"/>
        <v>193.72058655539013</v>
      </c>
      <c r="AM45" s="18">
        <f t="shared" si="35"/>
        <v>209.21823347982135</v>
      </c>
      <c r="AN45" s="18">
        <f t="shared" si="35"/>
        <v>225.95569215820709</v>
      </c>
      <c r="AO45" s="18">
        <f t="shared" si="35"/>
        <v>244.03214753086368</v>
      </c>
      <c r="AP45" s="18">
        <f t="shared" si="35"/>
        <v>263.5547193333328</v>
      </c>
      <c r="AQ45" s="18">
        <f t="shared" si="35"/>
        <v>284.63909687999944</v>
      </c>
      <c r="AR45" s="18">
        <f t="shared" si="35"/>
        <v>307.4102246303994</v>
      </c>
      <c r="AS45" s="18">
        <f t="shared" si="35"/>
        <v>332.00304260083135</v>
      </c>
      <c r="AT45" s="18">
        <f t="shared" si="35"/>
        <v>358.56328600889788</v>
      </c>
      <c r="AU45" s="18">
        <f t="shared" si="35"/>
        <v>387.24834888960976</v>
      </c>
      <c r="AV45" s="18">
        <f t="shared" si="35"/>
        <v>418.22821680077857</v>
      </c>
      <c r="AW45" s="18">
        <f t="shared" si="35"/>
        <v>451.68647414484087</v>
      </c>
      <c r="AX45" s="18">
        <f t="shared" si="35"/>
        <v>487.8213920764282</v>
      </c>
      <c r="AY45" s="18">
        <f t="shared" si="35"/>
        <v>526.84710344254245</v>
      </c>
      <c r="AZ45" s="19">
        <f t="shared" si="35"/>
        <v>568.9948717179459</v>
      </c>
      <c r="BB45" s="11">
        <f t="shared" si="8"/>
        <v>44800</v>
      </c>
      <c r="BC45" s="11">
        <f t="shared" si="9"/>
        <v>97280.639200054764</v>
      </c>
    </row>
    <row r="46" spans="1:55" s="11" customFormat="1" x14ac:dyDescent="0.25">
      <c r="A46" s="10">
        <v>30</v>
      </c>
      <c r="B46" s="11">
        <f>$B$6+SUM(AF$16:AF45)</f>
        <v>7189.0229012803939</v>
      </c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>
        <f>$B46*$B$11/100</f>
        <v>132.32295277669226</v>
      </c>
      <c r="AH46" s="18">
        <f t="shared" si="5"/>
        <v>142.90878899882765</v>
      </c>
      <c r="AI46" s="18">
        <f t="shared" si="5"/>
        <v>154.34149211873387</v>
      </c>
      <c r="AJ46" s="18">
        <f t="shared" si="5"/>
        <v>166.6888114882326</v>
      </c>
      <c r="AK46" s="18">
        <f t="shared" si="5"/>
        <v>180.02391640729121</v>
      </c>
      <c r="AL46" s="18">
        <f t="shared" si="5"/>
        <v>194.42582971987451</v>
      </c>
      <c r="AM46" s="18">
        <f t="shared" si="5"/>
        <v>209.97989609746449</v>
      </c>
      <c r="AN46" s="18">
        <f t="shared" si="5"/>
        <v>226.77828778526165</v>
      </c>
      <c r="AO46" s="18">
        <f t="shared" si="5"/>
        <v>244.9205508080826</v>
      </c>
      <c r="AP46" s="18">
        <f t="shared" si="5"/>
        <v>264.51419487272921</v>
      </c>
      <c r="AQ46" s="18">
        <f t="shared" ref="AQ46:AZ46" si="36">AP46*(1+$B$12/100)</f>
        <v>285.67533046254755</v>
      </c>
      <c r="AR46" s="18">
        <f t="shared" si="36"/>
        <v>308.52935689955137</v>
      </c>
      <c r="AS46" s="18">
        <f t="shared" si="36"/>
        <v>333.21170545151551</v>
      </c>
      <c r="AT46" s="18">
        <f t="shared" si="36"/>
        <v>359.86864188763678</v>
      </c>
      <c r="AU46" s="18">
        <f t="shared" si="36"/>
        <v>388.65813323864774</v>
      </c>
      <c r="AV46" s="18">
        <f t="shared" si="36"/>
        <v>419.75078389773961</v>
      </c>
      <c r="AW46" s="18">
        <f t="shared" si="36"/>
        <v>453.33084660955882</v>
      </c>
      <c r="AX46" s="18">
        <f t="shared" si="36"/>
        <v>489.59731433832354</v>
      </c>
      <c r="AY46" s="18">
        <f t="shared" si="36"/>
        <v>528.76509948538944</v>
      </c>
      <c r="AZ46" s="19">
        <f t="shared" si="36"/>
        <v>571.06630744422068</v>
      </c>
      <c r="BB46" s="11">
        <f t="shared" si="8"/>
        <v>46000</v>
      </c>
      <c r="BC46" s="11">
        <f t="shared" si="9"/>
        <v>104469.66210133515</v>
      </c>
    </row>
    <row r="47" spans="1:55" s="11" customFormat="1" x14ac:dyDescent="0.25">
      <c r="A47" s="10">
        <v>31</v>
      </c>
      <c r="B47" s="11">
        <f>$B$6+SUM(AG$16:AG46)</f>
        <v>7800.4676861595171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>
        <f>$B47*$B$11/100</f>
        <v>143.57735834837359</v>
      </c>
      <c r="AI47" s="18">
        <f t="shared" si="5"/>
        <v>155.06354701624349</v>
      </c>
      <c r="AJ47" s="18">
        <f t="shared" si="5"/>
        <v>167.46863077754298</v>
      </c>
      <c r="AK47" s="18">
        <f t="shared" si="5"/>
        <v>180.86612123974643</v>
      </c>
      <c r="AL47" s="18">
        <f t="shared" si="5"/>
        <v>195.33541093892617</v>
      </c>
      <c r="AM47" s="18">
        <f t="shared" ref="AM47:AZ47" si="37">AL47*(1+$B$12/100)</f>
        <v>210.96224381404028</v>
      </c>
      <c r="AN47" s="18">
        <f t="shared" si="37"/>
        <v>227.83922331916352</v>
      </c>
      <c r="AO47" s="18">
        <f t="shared" si="37"/>
        <v>246.06636118469663</v>
      </c>
      <c r="AP47" s="18">
        <f t="shared" si="37"/>
        <v>265.75167007947238</v>
      </c>
      <c r="AQ47" s="18">
        <f t="shared" si="37"/>
        <v>287.01180368583016</v>
      </c>
      <c r="AR47" s="18">
        <f t="shared" si="37"/>
        <v>309.97274798069657</v>
      </c>
      <c r="AS47" s="18">
        <f t="shared" si="37"/>
        <v>334.77056781915229</v>
      </c>
      <c r="AT47" s="18">
        <f t="shared" si="37"/>
        <v>361.55221324468448</v>
      </c>
      <c r="AU47" s="18">
        <f t="shared" si="37"/>
        <v>390.47639030425927</v>
      </c>
      <c r="AV47" s="18">
        <f t="shared" si="37"/>
        <v>421.71450152860001</v>
      </c>
      <c r="AW47" s="18">
        <f t="shared" si="37"/>
        <v>455.45166165088801</v>
      </c>
      <c r="AX47" s="18">
        <f t="shared" si="37"/>
        <v>491.88779458295909</v>
      </c>
      <c r="AY47" s="18">
        <f t="shared" si="37"/>
        <v>531.23881814959589</v>
      </c>
      <c r="AZ47" s="19">
        <f t="shared" si="37"/>
        <v>573.73792360156358</v>
      </c>
      <c r="BB47" s="11">
        <f t="shared" si="8"/>
        <v>47200</v>
      </c>
      <c r="BC47" s="11">
        <f t="shared" si="9"/>
        <v>112270.12978749468</v>
      </c>
    </row>
    <row r="48" spans="1:55" s="11" customFormat="1" x14ac:dyDescent="0.25">
      <c r="A48" s="10">
        <v>32</v>
      </c>
      <c r="B48" s="11">
        <f>$B$6+SUM(AH$16:AH47)</f>
        <v>8472.0824594006517</v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f>$B48*$B$11/100</f>
        <v>155.93926776834323</v>
      </c>
      <c r="AJ48" s="18">
        <f t="shared" si="5"/>
        <v>168.4144091898107</v>
      </c>
      <c r="AK48" s="18">
        <f t="shared" si="5"/>
        <v>181.88756192499557</v>
      </c>
      <c r="AL48" s="18">
        <f t="shared" si="5"/>
        <v>196.43856687899523</v>
      </c>
      <c r="AM48" s="18">
        <f t="shared" ref="AM48:AZ48" si="38">AL48*(1+$B$12/100)</f>
        <v>212.15365222931487</v>
      </c>
      <c r="AN48" s="18">
        <f t="shared" si="38"/>
        <v>229.12594440766009</v>
      </c>
      <c r="AO48" s="18">
        <f t="shared" si="38"/>
        <v>247.4560199602729</v>
      </c>
      <c r="AP48" s="18">
        <f t="shared" si="38"/>
        <v>267.25250155709477</v>
      </c>
      <c r="AQ48" s="18">
        <f t="shared" si="38"/>
        <v>288.63270168166235</v>
      </c>
      <c r="AR48" s="18">
        <f t="shared" si="38"/>
        <v>311.72331781619539</v>
      </c>
      <c r="AS48" s="18">
        <f t="shared" si="38"/>
        <v>336.66118324149102</v>
      </c>
      <c r="AT48" s="18">
        <f t="shared" si="38"/>
        <v>363.5940779008103</v>
      </c>
      <c r="AU48" s="18">
        <f t="shared" si="38"/>
        <v>392.68160413287518</v>
      </c>
      <c r="AV48" s="18">
        <f t="shared" si="38"/>
        <v>424.09613246350523</v>
      </c>
      <c r="AW48" s="18">
        <f t="shared" si="38"/>
        <v>458.0238230605857</v>
      </c>
      <c r="AX48" s="18">
        <f t="shared" si="38"/>
        <v>494.66572890543256</v>
      </c>
      <c r="AY48" s="18">
        <f t="shared" si="38"/>
        <v>534.23898721786725</v>
      </c>
      <c r="AZ48" s="19">
        <f t="shared" si="38"/>
        <v>576.97810619529662</v>
      </c>
      <c r="BB48" s="11">
        <f t="shared" si="8"/>
        <v>48400</v>
      </c>
      <c r="BC48" s="11">
        <f t="shared" si="9"/>
        <v>120742.21224689533</v>
      </c>
    </row>
    <row r="49" spans="1:55" s="11" customFormat="1" x14ac:dyDescent="0.25">
      <c r="A49" s="10">
        <v>33</v>
      </c>
      <c r="B49" s="11">
        <f>$B$6+SUM(AI$16:AI48)</f>
        <v>9209.7883239210478</v>
      </c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>
        <f>$B49*$B$11/100</f>
        <v>169.51766633717179</v>
      </c>
      <c r="AK49" s="18">
        <f t="shared" si="5"/>
        <v>183.07907964414554</v>
      </c>
      <c r="AL49" s="18">
        <f t="shared" si="5"/>
        <v>197.72540601567718</v>
      </c>
      <c r="AM49" s="18">
        <f t="shared" ref="AM49:AZ49" si="39">AL49*(1+$B$12/100)</f>
        <v>213.54343849693137</v>
      </c>
      <c r="AN49" s="18">
        <f t="shared" si="39"/>
        <v>230.62691357668589</v>
      </c>
      <c r="AO49" s="18">
        <f t="shared" si="39"/>
        <v>249.07706666282078</v>
      </c>
      <c r="AP49" s="18">
        <f t="shared" si="39"/>
        <v>269.00323199584648</v>
      </c>
      <c r="AQ49" s="18">
        <f t="shared" si="39"/>
        <v>290.52349055551423</v>
      </c>
      <c r="AR49" s="18">
        <f t="shared" si="39"/>
        <v>313.76536979995541</v>
      </c>
      <c r="AS49" s="18">
        <f t="shared" si="39"/>
        <v>338.86659938395184</v>
      </c>
      <c r="AT49" s="18">
        <f t="shared" si="39"/>
        <v>365.97592733466803</v>
      </c>
      <c r="AU49" s="18">
        <f t="shared" si="39"/>
        <v>395.25400152144152</v>
      </c>
      <c r="AV49" s="18">
        <f t="shared" si="39"/>
        <v>426.87432164315686</v>
      </c>
      <c r="AW49" s="18">
        <f t="shared" si="39"/>
        <v>461.02426737460945</v>
      </c>
      <c r="AX49" s="18">
        <f t="shared" si="39"/>
        <v>497.90620876457825</v>
      </c>
      <c r="AY49" s="18">
        <f t="shared" si="39"/>
        <v>537.7387054657446</v>
      </c>
      <c r="AZ49" s="19">
        <f t="shared" si="39"/>
        <v>580.75780190300418</v>
      </c>
      <c r="BB49" s="11">
        <f t="shared" si="8"/>
        <v>49600</v>
      </c>
      <c r="BC49" s="11">
        <f t="shared" si="9"/>
        <v>129952.00057081638</v>
      </c>
    </row>
    <row r="50" spans="1:55" s="11" customFormat="1" x14ac:dyDescent="0.25">
      <c r="A50" s="10">
        <v>34</v>
      </c>
      <c r="B50" s="11">
        <f>$B$6+SUM(AJ$16:AJ49)</f>
        <v>10020.089056171904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>
        <f>$B50*$B$11/100</f>
        <v>184.43226419016409</v>
      </c>
      <c r="AL50" s="18">
        <f t="shared" si="5"/>
        <v>199.18684532537722</v>
      </c>
      <c r="AM50" s="18">
        <f t="shared" ref="AM50:AZ51" si="40">AL50*(1+$B$12/100)</f>
        <v>215.1217929514074</v>
      </c>
      <c r="AN50" s="18">
        <f t="shared" si="40"/>
        <v>232.33153638752</v>
      </c>
      <c r="AO50" s="18">
        <f t="shared" si="40"/>
        <v>250.91805929852163</v>
      </c>
      <c r="AP50" s="18">
        <f t="shared" si="40"/>
        <v>270.99150404240339</v>
      </c>
      <c r="AQ50" s="18">
        <f t="shared" si="40"/>
        <v>292.67082436579568</v>
      </c>
      <c r="AR50" s="18">
        <f t="shared" si="40"/>
        <v>316.08449031505938</v>
      </c>
      <c r="AS50" s="18">
        <f t="shared" si="40"/>
        <v>341.37124954026416</v>
      </c>
      <c r="AT50" s="18">
        <f t="shared" si="40"/>
        <v>368.68094950348529</v>
      </c>
      <c r="AU50" s="18">
        <f t="shared" si="40"/>
        <v>398.17542546376416</v>
      </c>
      <c r="AV50" s="18">
        <f t="shared" si="40"/>
        <v>430.0294595008653</v>
      </c>
      <c r="AW50" s="18">
        <f t="shared" si="40"/>
        <v>464.43181626093457</v>
      </c>
      <c r="AX50" s="18">
        <f t="shared" si="40"/>
        <v>501.58636156180938</v>
      </c>
      <c r="AY50" s="18">
        <f t="shared" si="40"/>
        <v>541.71327048675414</v>
      </c>
      <c r="AZ50" s="19">
        <f t="shared" si="40"/>
        <v>585.05033212569447</v>
      </c>
      <c r="BB50" s="11">
        <f t="shared" si="8"/>
        <v>50800</v>
      </c>
      <c r="BC50" s="11">
        <f t="shared" si="9"/>
        <v>139972.08962698828</v>
      </c>
    </row>
    <row r="51" spans="1:55" s="11" customFormat="1" x14ac:dyDescent="0.25">
      <c r="A51" s="10">
        <v>35</v>
      </c>
      <c r="B51" s="11">
        <f>$B$6+SUM(AK$16:AK50)</f>
        <v>10910.12844485582</v>
      </c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>
        <f>$B51*$B$11/100</f>
        <v>200.81455168812744</v>
      </c>
      <c r="AM51" s="18">
        <f t="shared" si="5"/>
        <v>216.87971582317763</v>
      </c>
      <c r="AN51" s="18">
        <f t="shared" si="40"/>
        <v>234.23009308903187</v>
      </c>
      <c r="AO51" s="18">
        <f t="shared" ref="AO51:AP51" si="41">AN51*(1+$B$12/100)</f>
        <v>252.96850053615444</v>
      </c>
      <c r="AP51" s="18">
        <f t="shared" si="41"/>
        <v>273.20598057904681</v>
      </c>
      <c r="AQ51" s="18">
        <f t="shared" ref="AQ51:AZ51" si="42">AP51*(1+$B$12/100)</f>
        <v>295.06245902537057</v>
      </c>
      <c r="AR51" s="18">
        <f t="shared" si="42"/>
        <v>318.66745574740025</v>
      </c>
      <c r="AS51" s="18">
        <f t="shared" si="42"/>
        <v>344.16085220719231</v>
      </c>
      <c r="AT51" s="18">
        <f t="shared" si="42"/>
        <v>371.6937203837677</v>
      </c>
      <c r="AU51" s="18">
        <f t="shared" si="42"/>
        <v>401.42921801446914</v>
      </c>
      <c r="AV51" s="18">
        <f t="shared" si="42"/>
        <v>433.54355545562669</v>
      </c>
      <c r="AW51" s="18">
        <f t="shared" si="42"/>
        <v>468.22703989207685</v>
      </c>
      <c r="AX51" s="18">
        <f t="shared" si="42"/>
        <v>505.68520308344301</v>
      </c>
      <c r="AY51" s="18">
        <f t="shared" si="42"/>
        <v>546.14001933011843</v>
      </c>
      <c r="AZ51" s="19">
        <f t="shared" si="42"/>
        <v>589.83122087652794</v>
      </c>
      <c r="BB51" s="11">
        <f t="shared" si="8"/>
        <v>52000</v>
      </c>
      <c r="BC51" s="11">
        <f t="shared" si="9"/>
        <v>150882.21807184411</v>
      </c>
    </row>
    <row r="52" spans="1:55" s="11" customFormat="1" x14ac:dyDescent="0.25">
      <c r="A52" s="10">
        <v>36</v>
      </c>
      <c r="B52" s="11">
        <f>$B$6+SUM(AL$16:AL51)</f>
        <v>11887.753272132411</v>
      </c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>
        <f>$B52*$B$11/100</f>
        <v>218.80895866518719</v>
      </c>
      <c r="AN52" s="18">
        <f t="shared" si="5"/>
        <v>236.31367535840218</v>
      </c>
      <c r="AO52" s="18">
        <f t="shared" ref="AO52:AP52" si="43">AN52*(1+$B$12/100)</f>
        <v>255.21876938707436</v>
      </c>
      <c r="AP52" s="18">
        <f t="shared" si="43"/>
        <v>275.63627093804035</v>
      </c>
      <c r="AQ52" s="18">
        <f t="shared" ref="AQ52:AZ52" si="44">AP52*(1+$B$12/100)</f>
        <v>297.68717261308359</v>
      </c>
      <c r="AR52" s="18">
        <f t="shared" si="44"/>
        <v>321.50214642213029</v>
      </c>
      <c r="AS52" s="18">
        <f t="shared" si="44"/>
        <v>347.22231813590076</v>
      </c>
      <c r="AT52" s="18">
        <f t="shared" si="44"/>
        <v>375.00010358677287</v>
      </c>
      <c r="AU52" s="18">
        <f t="shared" si="44"/>
        <v>405.00011187371473</v>
      </c>
      <c r="AV52" s="18">
        <f t="shared" si="44"/>
        <v>437.40012082361193</v>
      </c>
      <c r="AW52" s="18">
        <f t="shared" si="44"/>
        <v>472.39213048950091</v>
      </c>
      <c r="AX52" s="18">
        <f t="shared" si="44"/>
        <v>510.18350092866103</v>
      </c>
      <c r="AY52" s="18">
        <f t="shared" si="44"/>
        <v>550.99818100295397</v>
      </c>
      <c r="AZ52" s="19">
        <f t="shared" si="44"/>
        <v>595.07803548319032</v>
      </c>
      <c r="BB52" s="11">
        <f t="shared" si="8"/>
        <v>53200</v>
      </c>
      <c r="BC52" s="11">
        <f t="shared" si="9"/>
        <v>162769.97134397653</v>
      </c>
    </row>
    <row r="53" spans="1:55" s="11" customFormat="1" x14ac:dyDescent="0.25">
      <c r="A53" s="10">
        <v>37</v>
      </c>
      <c r="B53" s="11">
        <f>$B$6+SUM(AM$16:AM52)</f>
        <v>12961.582492568199</v>
      </c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>
        <f>$B53*$B$11/100</f>
        <v>238.57412775383341</v>
      </c>
      <c r="AO53" s="18">
        <f t="shared" si="5"/>
        <v>257.6600579741401</v>
      </c>
      <c r="AP53" s="18">
        <f t="shared" ref="AP53" si="45">AO53*(1+$B$12/100)</f>
        <v>278.27286261207132</v>
      </c>
      <c r="AQ53" s="18">
        <f t="shared" ref="AQ53:AZ53" si="46">AP53*(1+$B$12/100)</f>
        <v>300.53469162103704</v>
      </c>
      <c r="AR53" s="18">
        <f t="shared" si="46"/>
        <v>324.57746695072001</v>
      </c>
      <c r="AS53" s="18">
        <f t="shared" si="46"/>
        <v>350.54366430677766</v>
      </c>
      <c r="AT53" s="18">
        <f t="shared" si="46"/>
        <v>378.58715745131991</v>
      </c>
      <c r="AU53" s="18">
        <f t="shared" si="46"/>
        <v>408.87413004742552</v>
      </c>
      <c r="AV53" s="18">
        <f t="shared" si="46"/>
        <v>441.58406045121961</v>
      </c>
      <c r="AW53" s="18">
        <f t="shared" si="46"/>
        <v>476.9107852873172</v>
      </c>
      <c r="AX53" s="18">
        <f t="shared" si="46"/>
        <v>515.06364811030255</v>
      </c>
      <c r="AY53" s="18">
        <f t="shared" si="46"/>
        <v>556.26873995912683</v>
      </c>
      <c r="AZ53" s="19">
        <f t="shared" si="46"/>
        <v>600.77023915585698</v>
      </c>
      <c r="BB53" s="11">
        <f t="shared" si="8"/>
        <v>54400</v>
      </c>
      <c r="BC53" s="11">
        <f t="shared" si="9"/>
        <v>175731.55383654474</v>
      </c>
    </row>
    <row r="54" spans="1:55" s="11" customFormat="1" x14ac:dyDescent="0.25">
      <c r="A54" s="10">
        <v>38</v>
      </c>
      <c r="B54" s="11">
        <f>$B$6+SUM(AN$16:AN53)</f>
        <v>14141.08321972749</v>
      </c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>
        <f>$B54*$B$11/100</f>
        <v>260.28431301310911</v>
      </c>
      <c r="AP54" s="18">
        <f t="shared" si="5"/>
        <v>281.10705805415785</v>
      </c>
      <c r="AQ54" s="18">
        <f t="shared" ref="AQ54:AZ55" si="47">AP54*(1+$B$12/100)</f>
        <v>303.5956226984905</v>
      </c>
      <c r="AR54" s="18">
        <f t="shared" si="47"/>
        <v>327.88327251436976</v>
      </c>
      <c r="AS54" s="18">
        <f t="shared" si="47"/>
        <v>354.11393431551937</v>
      </c>
      <c r="AT54" s="18">
        <f t="shared" si="47"/>
        <v>382.44304906076093</v>
      </c>
      <c r="AU54" s="18">
        <f t="shared" si="47"/>
        <v>413.03849298562182</v>
      </c>
      <c r="AV54" s="18">
        <f t="shared" si="47"/>
        <v>446.08157242447157</v>
      </c>
      <c r="AW54" s="18">
        <f t="shared" si="47"/>
        <v>481.76809821842932</v>
      </c>
      <c r="AX54" s="18">
        <f t="shared" si="47"/>
        <v>520.30954607590365</v>
      </c>
      <c r="AY54" s="18">
        <f t="shared" si="47"/>
        <v>561.93430976197601</v>
      </c>
      <c r="AZ54" s="19">
        <f t="shared" si="47"/>
        <v>606.8890545429341</v>
      </c>
      <c r="BB54" s="11">
        <f t="shared" si="8"/>
        <v>55600</v>
      </c>
      <c r="BC54" s="11">
        <f t="shared" si="9"/>
        <v>189872.63705627224</v>
      </c>
    </row>
    <row r="55" spans="1:55" s="11" customFormat="1" x14ac:dyDescent="0.25">
      <c r="A55" s="10">
        <v>39</v>
      </c>
      <c r="B55" s="11">
        <f>$B$6+SUM(AO$16:AO54)</f>
        <v>15436.654190318795</v>
      </c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>
        <f>$B55*$B$11/100</f>
        <v>284.13091619055535</v>
      </c>
      <c r="AQ55" s="18">
        <f t="shared" si="5"/>
        <v>306.8613894857998</v>
      </c>
      <c r="AR55" s="18">
        <f t="shared" si="47"/>
        <v>331.41030064466383</v>
      </c>
      <c r="AS55" s="18">
        <f t="shared" ref="AS55" si="48">AR55*(1+$B$12/100)</f>
        <v>357.92312469623698</v>
      </c>
      <c r="AT55" s="18">
        <f t="shared" ref="AT55:AZ55" si="49">AS55*(1+$B$12/100)</f>
        <v>386.55697467193596</v>
      </c>
      <c r="AU55" s="18">
        <f t="shared" si="49"/>
        <v>417.48153264569089</v>
      </c>
      <c r="AV55" s="18">
        <f t="shared" si="49"/>
        <v>450.88005525734621</v>
      </c>
      <c r="AW55" s="18">
        <f t="shared" si="49"/>
        <v>486.95045967793396</v>
      </c>
      <c r="AX55" s="18">
        <f t="shared" si="49"/>
        <v>525.90649645216877</v>
      </c>
      <c r="AY55" s="18">
        <f t="shared" si="49"/>
        <v>567.97901616834235</v>
      </c>
      <c r="AZ55" s="19">
        <f t="shared" si="49"/>
        <v>613.41733746180978</v>
      </c>
      <c r="BB55" s="11">
        <f t="shared" si="8"/>
        <v>56800</v>
      </c>
      <c r="BC55" s="11">
        <f t="shared" si="9"/>
        <v>205309.29124659105</v>
      </c>
    </row>
    <row r="56" spans="1:55" s="11" customFormat="1" x14ac:dyDescent="0.25">
      <c r="A56" s="10">
        <v>40</v>
      </c>
      <c r="B56" s="11">
        <f>$B$6+SUM(AP$16:AP55)</f>
        <v>16859.717441734854</v>
      </c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>
        <f>$B56*$B$11/100</f>
        <v>310.32417416193215</v>
      </c>
      <c r="AR56" s="18">
        <f t="shared" si="5"/>
        <v>335.15010809488672</v>
      </c>
      <c r="AS56" s="18">
        <f t="shared" ref="AS56" si="50">AR56*(1+$B$12/100)</f>
        <v>361.96211674247769</v>
      </c>
      <c r="AT56" s="18">
        <f t="shared" ref="AT56:AZ56" si="51">AS56*(1+$B$12/100)</f>
        <v>390.91908608187595</v>
      </c>
      <c r="AU56" s="18">
        <f t="shared" si="51"/>
        <v>422.19261296842603</v>
      </c>
      <c r="AV56" s="18">
        <f t="shared" si="51"/>
        <v>455.96802200590014</v>
      </c>
      <c r="AW56" s="18">
        <f t="shared" si="51"/>
        <v>492.4454637663722</v>
      </c>
      <c r="AX56" s="18">
        <f t="shared" si="51"/>
        <v>531.84110086768203</v>
      </c>
      <c r="AY56" s="18">
        <f t="shared" si="51"/>
        <v>574.38838893709658</v>
      </c>
      <c r="AZ56" s="19">
        <f t="shared" si="51"/>
        <v>620.3394600520644</v>
      </c>
      <c r="BB56" s="11">
        <f t="shared" si="8"/>
        <v>58000</v>
      </c>
      <c r="BC56" s="11">
        <f t="shared" si="9"/>
        <v>222169.00868832591</v>
      </c>
    </row>
    <row r="57" spans="1:55" s="11" customFormat="1" x14ac:dyDescent="0.25">
      <c r="A57" s="10">
        <v>41</v>
      </c>
      <c r="B57" s="11">
        <f>$B$6+SUM(AQ$16:AQ56)</f>
        <v>18422.819011235577</v>
      </c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>
        <f>$B57*$B$11/100</f>
        <v>339.09501242555484</v>
      </c>
      <c r="AS57" s="18">
        <f t="shared" si="5"/>
        <v>366.22261341959927</v>
      </c>
      <c r="AT57" s="18">
        <f t="shared" ref="AT57:AZ58" si="52">AS57*(1+$B$12/100)</f>
        <v>395.52042249316725</v>
      </c>
      <c r="AU57" s="18">
        <f t="shared" si="52"/>
        <v>427.16205629262066</v>
      </c>
      <c r="AV57" s="18">
        <f t="shared" si="52"/>
        <v>461.33502079603034</v>
      </c>
      <c r="AW57" s="18">
        <f t="shared" si="52"/>
        <v>498.24182245971281</v>
      </c>
      <c r="AX57" s="18">
        <f t="shared" si="52"/>
        <v>538.10116825648981</v>
      </c>
      <c r="AY57" s="18">
        <f t="shared" si="52"/>
        <v>581.14926171700904</v>
      </c>
      <c r="AZ57" s="19">
        <f t="shared" si="52"/>
        <v>627.64120265436975</v>
      </c>
      <c r="BB57" s="11">
        <f t="shared" si="8"/>
        <v>59200</v>
      </c>
      <c r="BC57" s="11">
        <f t="shared" si="9"/>
        <v>240591.82769956149</v>
      </c>
    </row>
    <row r="58" spans="1:55" s="11" customFormat="1" x14ac:dyDescent="0.25">
      <c r="A58" s="10">
        <v>42</v>
      </c>
      <c r="B58" s="11">
        <f>$B$6+SUM(AR$16:AR57)</f>
        <v>20139.739544559983</v>
      </c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>
        <f>$B58*$B$11/100</f>
        <v>370.69708099205718</v>
      </c>
      <c r="AT58" s="18">
        <f t="shared" si="5"/>
        <v>400.3528474714218</v>
      </c>
      <c r="AU58" s="18">
        <f t="shared" si="52"/>
        <v>432.38107526913558</v>
      </c>
      <c r="AV58" s="18">
        <f t="shared" ref="AV58:AZ58" si="53">AU58*(1+$B$12/100)</f>
        <v>466.97156129066644</v>
      </c>
      <c r="AW58" s="18">
        <f t="shared" si="53"/>
        <v>504.32928619391981</v>
      </c>
      <c r="AX58" s="18">
        <f t="shared" si="53"/>
        <v>544.67562908943341</v>
      </c>
      <c r="AY58" s="18">
        <f t="shared" si="53"/>
        <v>588.24967941658815</v>
      </c>
      <c r="AZ58" s="19">
        <f t="shared" si="53"/>
        <v>635.30965376991526</v>
      </c>
      <c r="BB58" s="11">
        <f t="shared" si="8"/>
        <v>60400</v>
      </c>
      <c r="BC58" s="11">
        <f t="shared" si="9"/>
        <v>260731.56724412146</v>
      </c>
    </row>
    <row r="59" spans="1:55" s="11" customFormat="1" x14ac:dyDescent="0.25">
      <c r="A59" s="10">
        <v>43</v>
      </c>
      <c r="B59" s="11">
        <f>$B$6+SUM(AS$16:AS58)</f>
        <v>22025.615789116833</v>
      </c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>
        <f>$B59*$B$11/100</f>
        <v>405.40899061843169</v>
      </c>
      <c r="AU59" s="18">
        <f t="shared" si="5"/>
        <v>437.84170986790627</v>
      </c>
      <c r="AV59" s="18">
        <f t="shared" ref="AV59:AZ59" si="54">AU59*(1+$B$12/100)</f>
        <v>472.8690466573388</v>
      </c>
      <c r="AW59" s="18">
        <f t="shared" si="54"/>
        <v>510.69857038992592</v>
      </c>
      <c r="AX59" s="18">
        <f t="shared" si="54"/>
        <v>551.55445602112002</v>
      </c>
      <c r="AY59" s="18">
        <f t="shared" si="54"/>
        <v>595.67881250280971</v>
      </c>
      <c r="AZ59" s="19">
        <f t="shared" si="54"/>
        <v>643.33311750303449</v>
      </c>
      <c r="BB59" s="11">
        <f t="shared" si="8"/>
        <v>61600</v>
      </c>
      <c r="BC59" s="11">
        <f t="shared" si="9"/>
        <v>282757.18303323828</v>
      </c>
    </row>
    <row r="60" spans="1:55" s="11" customFormat="1" x14ac:dyDescent="0.25">
      <c r="A60" s="10">
        <v>44</v>
      </c>
      <c r="B60" s="11">
        <f>$B$6+SUM(AT$16:AT59)</f>
        <v>24097.074042864613</v>
      </c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>
        <f>$B60*$B$11/100</f>
        <v>443.53676910147675</v>
      </c>
      <c r="AV60" s="18">
        <f t="shared" si="5"/>
        <v>479.0197106295949</v>
      </c>
      <c r="AW60" s="18">
        <f t="shared" ref="AW60:AZ60" si="55">AV60*(1+$B$12/100)</f>
        <v>517.34128747996249</v>
      </c>
      <c r="AX60" s="18">
        <f t="shared" si="55"/>
        <v>558.72859047835948</v>
      </c>
      <c r="AY60" s="18">
        <f t="shared" si="55"/>
        <v>603.42687771662827</v>
      </c>
      <c r="AZ60" s="19">
        <f t="shared" si="55"/>
        <v>651.70102793395858</v>
      </c>
      <c r="BB60" s="11">
        <f t="shared" si="8"/>
        <v>62800</v>
      </c>
      <c r="BC60" s="11">
        <f t="shared" si="9"/>
        <v>306854.25707610289</v>
      </c>
    </row>
    <row r="61" spans="1:55" s="11" customFormat="1" x14ac:dyDescent="0.25">
      <c r="A61" s="10">
        <v>45</v>
      </c>
      <c r="B61" s="11">
        <f>$B$6+SUM(AU$16:AU60)</f>
        <v>26372.376735395268</v>
      </c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>
        <f>$B61*$B$11/100</f>
        <v>485.41655928586914</v>
      </c>
      <c r="AW61" s="18">
        <f t="shared" si="5"/>
        <v>524.24988402873873</v>
      </c>
      <c r="AX61" s="18">
        <f t="shared" ref="AX61:AZ61" si="56">AW61*(1+$B$12/100)</f>
        <v>566.18987475103791</v>
      </c>
      <c r="AY61" s="18">
        <f t="shared" si="56"/>
        <v>611.48506473112093</v>
      </c>
      <c r="AZ61" s="19">
        <f t="shared" si="56"/>
        <v>660.40386990961065</v>
      </c>
      <c r="BB61" s="11">
        <f t="shared" si="8"/>
        <v>64000</v>
      </c>
      <c r="BC61" s="11">
        <f t="shared" si="9"/>
        <v>333226.63381149818</v>
      </c>
    </row>
    <row r="62" spans="1:55" s="11" customFormat="1" x14ac:dyDescent="0.25">
      <c r="A62" s="10">
        <v>46</v>
      </c>
      <c r="B62" s="11">
        <f>$B$6+SUM(AV$16:AV61)</f>
        <v>28871.583433512766</v>
      </c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>
        <f>$B62*$B$11/100</f>
        <v>531.41758257309436</v>
      </c>
      <c r="AX62" s="18">
        <f t="shared" si="5"/>
        <v>573.9309891789419</v>
      </c>
      <c r="AY62" s="18">
        <f t="shared" ref="AY62:AZ62" si="57">AX62*(1+$B$12/100)</f>
        <v>619.84546831325724</v>
      </c>
      <c r="AZ62" s="19">
        <f t="shared" si="57"/>
        <v>669.43310577831789</v>
      </c>
      <c r="BB62" s="11">
        <f t="shared" si="8"/>
        <v>65200</v>
      </c>
      <c r="BC62" s="11">
        <f t="shared" si="9"/>
        <v>362098.21724501095</v>
      </c>
    </row>
    <row r="63" spans="1:55" s="11" customFormat="1" x14ac:dyDescent="0.25">
      <c r="A63" s="10">
        <v>47</v>
      </c>
      <c r="B63" s="11">
        <f>$B$6+SUM(AW$16:AW62)</f>
        <v>31616.727690766871</v>
      </c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>
        <f>$B63*$B$11/100</f>
        <v>581.94539405817773</v>
      </c>
      <c r="AY63" s="18">
        <f t="shared" si="5"/>
        <v>628.50102558283197</v>
      </c>
      <c r="AZ63" s="19">
        <f t="shared" ref="AZ63" si="58">AY63*(1+$B$12/100)</f>
        <v>678.78110762945857</v>
      </c>
      <c r="BB63" s="11">
        <f t="shared" si="8"/>
        <v>66400</v>
      </c>
      <c r="BC63" s="11">
        <f t="shared" si="9"/>
        <v>393714.94493577781</v>
      </c>
    </row>
    <row r="64" spans="1:55" s="11" customFormat="1" x14ac:dyDescent="0.25">
      <c r="A64" s="10">
        <v>48</v>
      </c>
      <c r="B64" s="11">
        <f>$B$6+SUM(AX$16:AX63)</f>
        <v>34632.011300086415</v>
      </c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>
        <f>$B64*$B$11/100</f>
        <v>637.44545799221555</v>
      </c>
      <c r="AZ64" s="19">
        <f t="shared" si="5"/>
        <v>688.44109463159282</v>
      </c>
      <c r="BB64" s="11">
        <f t="shared" si="8"/>
        <v>67600</v>
      </c>
      <c r="BC64" s="11">
        <f t="shared" si="9"/>
        <v>428346.9562358642</v>
      </c>
    </row>
    <row r="65" spans="1:55" s="11" customFormat="1" x14ac:dyDescent="0.25">
      <c r="A65" s="10">
        <v>49</v>
      </c>
      <c r="B65" s="11">
        <f>$B$6+SUM(AY$16:AY64)</f>
        <v>37944.017662085535</v>
      </c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9">
        <f>$B65*$B$11/100</f>
        <v>698.40707509276183</v>
      </c>
      <c r="BB65" s="11">
        <f t="shared" si="8"/>
        <v>68800</v>
      </c>
      <c r="BC65" s="11">
        <f t="shared" si="9"/>
        <v>466290.97389794973</v>
      </c>
    </row>
    <row r="66" spans="1:55" s="11" customFormat="1" x14ac:dyDescent="0.25">
      <c r="A66" s="10">
        <v>50</v>
      </c>
      <c r="B66" s="11">
        <f>$B$6+SUM(AZ$16:AZ65)</f>
        <v>41581.946150145144</v>
      </c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2"/>
      <c r="BB66" s="11">
        <f t="shared" si="8"/>
        <v>70000</v>
      </c>
      <c r="BC66" s="11">
        <f t="shared" si="9"/>
        <v>507872.92004809488</v>
      </c>
    </row>
    <row r="67" spans="1:55" s="11" customFormat="1" x14ac:dyDescent="0.25"/>
    <row r="68" spans="1:55" s="10" customFormat="1" x14ac:dyDescent="0.25">
      <c r="A68" s="23" t="s">
        <v>34</v>
      </c>
      <c r="C68" s="10">
        <v>1</v>
      </c>
      <c r="D68" s="10">
        <f>C68+1</f>
        <v>2</v>
      </c>
      <c r="E68" s="10">
        <f t="shared" ref="E68:AZ68" si="59">D68+1</f>
        <v>3</v>
      </c>
      <c r="F68" s="10">
        <f t="shared" si="59"/>
        <v>4</v>
      </c>
      <c r="G68" s="10">
        <f t="shared" si="59"/>
        <v>5</v>
      </c>
      <c r="H68" s="10">
        <f t="shared" si="59"/>
        <v>6</v>
      </c>
      <c r="I68" s="10">
        <f t="shared" si="59"/>
        <v>7</v>
      </c>
      <c r="J68" s="10">
        <f t="shared" si="59"/>
        <v>8</v>
      </c>
      <c r="K68" s="10">
        <f t="shared" si="59"/>
        <v>9</v>
      </c>
      <c r="L68" s="10">
        <f t="shared" si="59"/>
        <v>10</v>
      </c>
      <c r="M68" s="10">
        <f t="shared" si="59"/>
        <v>11</v>
      </c>
      <c r="N68" s="10">
        <f t="shared" si="59"/>
        <v>12</v>
      </c>
      <c r="O68" s="10">
        <f t="shared" si="59"/>
        <v>13</v>
      </c>
      <c r="P68" s="10">
        <f t="shared" si="59"/>
        <v>14</v>
      </c>
      <c r="Q68" s="10">
        <f t="shared" si="59"/>
        <v>15</v>
      </c>
      <c r="R68" s="10">
        <f t="shared" si="59"/>
        <v>16</v>
      </c>
      <c r="S68" s="10">
        <f t="shared" si="59"/>
        <v>17</v>
      </c>
      <c r="T68" s="10">
        <f t="shared" si="59"/>
        <v>18</v>
      </c>
      <c r="U68" s="10">
        <f t="shared" si="59"/>
        <v>19</v>
      </c>
      <c r="V68" s="10">
        <f t="shared" si="59"/>
        <v>20</v>
      </c>
      <c r="W68" s="10">
        <f t="shared" si="59"/>
        <v>21</v>
      </c>
      <c r="X68" s="10">
        <f t="shared" si="59"/>
        <v>22</v>
      </c>
      <c r="Y68" s="10">
        <f t="shared" si="59"/>
        <v>23</v>
      </c>
      <c r="Z68" s="10">
        <f t="shared" si="59"/>
        <v>24</v>
      </c>
      <c r="AA68" s="10">
        <f t="shared" si="59"/>
        <v>25</v>
      </c>
      <c r="AB68" s="10">
        <f t="shared" si="59"/>
        <v>26</v>
      </c>
      <c r="AC68" s="10">
        <f t="shared" si="59"/>
        <v>27</v>
      </c>
      <c r="AD68" s="10">
        <f t="shared" si="59"/>
        <v>28</v>
      </c>
      <c r="AE68" s="10">
        <f t="shared" si="59"/>
        <v>29</v>
      </c>
      <c r="AF68" s="10">
        <f t="shared" si="59"/>
        <v>30</v>
      </c>
      <c r="AG68" s="10">
        <f t="shared" si="59"/>
        <v>31</v>
      </c>
      <c r="AH68" s="10">
        <f t="shared" si="59"/>
        <v>32</v>
      </c>
      <c r="AI68" s="10">
        <f t="shared" si="59"/>
        <v>33</v>
      </c>
      <c r="AJ68" s="10">
        <f t="shared" si="59"/>
        <v>34</v>
      </c>
      <c r="AK68" s="10">
        <f t="shared" si="59"/>
        <v>35</v>
      </c>
      <c r="AL68" s="10">
        <f t="shared" si="59"/>
        <v>36</v>
      </c>
      <c r="AM68" s="10">
        <f t="shared" si="59"/>
        <v>37</v>
      </c>
      <c r="AN68" s="10">
        <f t="shared" si="59"/>
        <v>38</v>
      </c>
      <c r="AO68" s="10">
        <f t="shared" si="59"/>
        <v>39</v>
      </c>
      <c r="AP68" s="10">
        <f t="shared" si="59"/>
        <v>40</v>
      </c>
      <c r="AQ68" s="10">
        <f t="shared" si="59"/>
        <v>41</v>
      </c>
      <c r="AR68" s="10">
        <f t="shared" si="59"/>
        <v>42</v>
      </c>
      <c r="AS68" s="10">
        <f t="shared" si="59"/>
        <v>43</v>
      </c>
      <c r="AT68" s="10">
        <f t="shared" si="59"/>
        <v>44</v>
      </c>
      <c r="AU68" s="10">
        <f t="shared" si="59"/>
        <v>45</v>
      </c>
      <c r="AV68" s="10">
        <f t="shared" si="59"/>
        <v>46</v>
      </c>
      <c r="AW68" s="10">
        <f t="shared" si="59"/>
        <v>47</v>
      </c>
      <c r="AX68" s="10">
        <f t="shared" si="59"/>
        <v>48</v>
      </c>
      <c r="AY68" s="10">
        <f t="shared" si="59"/>
        <v>49</v>
      </c>
      <c r="AZ68" s="10">
        <f t="shared" si="59"/>
        <v>50</v>
      </c>
    </row>
    <row r="69" spans="1:55" s="11" customFormat="1" x14ac:dyDescent="0.25"/>
    <row r="70" spans="1:55" s="11" customFormat="1" x14ac:dyDescent="0.25">
      <c r="A70" s="12" t="s">
        <v>41</v>
      </c>
      <c r="C70" s="11">
        <f>SUM(C16:C66)</f>
        <v>184.0625</v>
      </c>
      <c r="D70" s="11">
        <f t="shared" ref="D70:AZ70" si="60">SUM(D16:D66)</f>
        <v>224.26290039062502</v>
      </c>
      <c r="E70" s="11">
        <f t="shared" si="60"/>
        <v>268.41927143218999</v>
      </c>
      <c r="F70" s="11">
        <f t="shared" si="60"/>
        <v>316.920905361564</v>
      </c>
      <c r="G70" s="11">
        <f t="shared" si="60"/>
        <v>370.19540320480041</v>
      </c>
      <c r="H70" s="11">
        <f t="shared" si="60"/>
        <v>428.71244460142282</v>
      </c>
      <c r="I70" s="11">
        <f t="shared" si="60"/>
        <v>492.9879286029817</v>
      </c>
      <c r="J70" s="11">
        <f t="shared" si="60"/>
        <v>563.58852195206885</v>
      </c>
      <c r="K70" s="11">
        <f t="shared" si="60"/>
        <v>641.13665494041447</v>
      </c>
      <c r="L70" s="11">
        <f t="shared" si="60"/>
        <v>726.31600889064487</v>
      </c>
      <c r="M70" s="11">
        <f t="shared" si="60"/>
        <v>819.87754364054013</v>
      </c>
      <c r="N70" s="11">
        <f t="shared" si="60"/>
        <v>922.64611816941681</v>
      </c>
      <c r="O70" s="11">
        <f t="shared" si="60"/>
        <v>1035.5277627355263</v>
      </c>
      <c r="P70" s="11">
        <f t="shared" si="60"/>
        <v>1159.517666637219</v>
      </c>
      <c r="Q70" s="11">
        <f t="shared" si="60"/>
        <v>1295.7089520197383</v>
      </c>
      <c r="R70" s="11">
        <f t="shared" si="60"/>
        <v>1445.3023110794304</v>
      </c>
      <c r="S70" s="11">
        <f t="shared" si="60"/>
        <v>1609.6165916290904</v>
      </c>
      <c r="T70" s="11">
        <f t="shared" si="60"/>
        <v>1790.1004243490911</v>
      </c>
      <c r="U70" s="11">
        <f t="shared" si="60"/>
        <v>1988.3449942326938</v>
      </c>
      <c r="V70" s="11">
        <f t="shared" si="60"/>
        <v>2206.0980688214054</v>
      </c>
      <c r="W70" s="11">
        <f t="shared" si="60"/>
        <v>2445.2794069063611</v>
      </c>
      <c r="X70" s="11">
        <f t="shared" si="60"/>
        <v>2707.9976835422412</v>
      </c>
      <c r="Y70" s="11">
        <f t="shared" si="60"/>
        <v>2996.5690805883191</v>
      </c>
      <c r="Z70" s="11">
        <f t="shared" si="60"/>
        <v>3313.5377066749638</v>
      </c>
      <c r="AA70" s="11">
        <f t="shared" si="60"/>
        <v>3661.6980266224477</v>
      </c>
      <c r="AB70" s="11">
        <f t="shared" si="60"/>
        <v>4044.119498054763</v>
      </c>
      <c r="AC70" s="11">
        <f t="shared" si="60"/>
        <v>4464.1736324102158</v>
      </c>
      <c r="AD70" s="11">
        <f t="shared" si="60"/>
        <v>4925.5637189245836</v>
      </c>
      <c r="AE70" s="11">
        <f t="shared" si="60"/>
        <v>5432.357473640006</v>
      </c>
      <c r="AF70" s="11">
        <f t="shared" si="60"/>
        <v>5989.0229012803939</v>
      </c>
      <c r="AG70" s="11">
        <f t="shared" si="60"/>
        <v>6600.4676861595171</v>
      </c>
      <c r="AH70" s="11">
        <f t="shared" si="60"/>
        <v>7272.0824594006508</v>
      </c>
      <c r="AI70" s="11">
        <f t="shared" si="60"/>
        <v>8009.7883239210478</v>
      </c>
      <c r="AJ70" s="11">
        <f t="shared" si="60"/>
        <v>8820.0890561719043</v>
      </c>
      <c r="AK70" s="11">
        <f t="shared" si="60"/>
        <v>9710.1284448558199</v>
      </c>
      <c r="AL70" s="11">
        <f t="shared" si="60"/>
        <v>10687.753272132411</v>
      </c>
      <c r="AM70" s="11">
        <f t="shared" si="60"/>
        <v>11761.582492568199</v>
      </c>
      <c r="AN70" s="11">
        <f t="shared" si="60"/>
        <v>12941.08321972749</v>
      </c>
      <c r="AO70" s="11">
        <f t="shared" si="60"/>
        <v>14236.654190318795</v>
      </c>
      <c r="AP70" s="11">
        <f t="shared" si="60"/>
        <v>15659.717441734854</v>
      </c>
      <c r="AQ70" s="11">
        <f t="shared" si="60"/>
        <v>17222.819011235577</v>
      </c>
      <c r="AR70" s="11">
        <f t="shared" si="60"/>
        <v>18939.739544559983</v>
      </c>
      <c r="AS70" s="11">
        <f t="shared" si="60"/>
        <v>20825.615789116833</v>
      </c>
      <c r="AT70" s="11">
        <f t="shared" si="60"/>
        <v>22897.074042864613</v>
      </c>
      <c r="AU70" s="11">
        <f t="shared" si="60"/>
        <v>25172.376735395268</v>
      </c>
      <c r="AV70" s="11">
        <f t="shared" si="60"/>
        <v>27671.583433512766</v>
      </c>
      <c r="AW70" s="11">
        <f t="shared" si="60"/>
        <v>30416.727690766871</v>
      </c>
      <c r="AX70" s="11">
        <f t="shared" si="60"/>
        <v>33432.011300086415</v>
      </c>
      <c r="AY70" s="11">
        <f t="shared" si="60"/>
        <v>36744.017662085535</v>
      </c>
      <c r="AZ70" s="11">
        <f t="shared" si="60"/>
        <v>40381.946150145144</v>
      </c>
    </row>
    <row r="71" spans="1:55" s="11" customFormat="1" x14ac:dyDescent="0.25">
      <c r="A71" s="12" t="s">
        <v>50</v>
      </c>
      <c r="C71" s="11">
        <f>C70/12</f>
        <v>15.338541666666666</v>
      </c>
      <c r="D71" s="11">
        <f t="shared" ref="D71:AZ71" si="61">D70/12</f>
        <v>18.688575032552084</v>
      </c>
      <c r="E71" s="11">
        <f t="shared" si="61"/>
        <v>22.368272619349167</v>
      </c>
      <c r="F71" s="11">
        <f t="shared" si="61"/>
        <v>26.410075446796998</v>
      </c>
      <c r="G71" s="11">
        <f t="shared" si="61"/>
        <v>30.849616933733369</v>
      </c>
      <c r="H71" s="11">
        <f t="shared" si="61"/>
        <v>35.72603705011857</v>
      </c>
      <c r="I71" s="11">
        <f t="shared" si="61"/>
        <v>41.082327383581806</v>
      </c>
      <c r="J71" s="11">
        <f t="shared" si="61"/>
        <v>46.965710162672401</v>
      </c>
      <c r="K71" s="11">
        <f t="shared" si="61"/>
        <v>53.42805457836787</v>
      </c>
      <c r="L71" s="11">
        <f t="shared" si="61"/>
        <v>60.526334074220408</v>
      </c>
      <c r="M71" s="11">
        <f t="shared" si="61"/>
        <v>68.323128636711672</v>
      </c>
      <c r="N71" s="11">
        <f t="shared" si="61"/>
        <v>76.887176514118067</v>
      </c>
      <c r="O71" s="11">
        <f t="shared" si="61"/>
        <v>86.293980227960517</v>
      </c>
      <c r="P71" s="11">
        <f t="shared" si="61"/>
        <v>96.626472219768246</v>
      </c>
      <c r="Q71" s="11">
        <f t="shared" si="61"/>
        <v>107.97574600164485</v>
      </c>
      <c r="R71" s="11">
        <f t="shared" si="61"/>
        <v>120.4418592566192</v>
      </c>
      <c r="S71" s="11">
        <f t="shared" si="61"/>
        <v>134.13471596909088</v>
      </c>
      <c r="T71" s="11">
        <f t="shared" si="61"/>
        <v>149.17503536242427</v>
      </c>
      <c r="U71" s="11">
        <f t="shared" si="61"/>
        <v>165.69541618605783</v>
      </c>
      <c r="V71" s="11">
        <f t="shared" si="61"/>
        <v>183.84150573511712</v>
      </c>
      <c r="W71" s="11">
        <f t="shared" si="61"/>
        <v>203.77328390886342</v>
      </c>
      <c r="X71" s="11">
        <f t="shared" si="61"/>
        <v>225.66647362852009</v>
      </c>
      <c r="Y71" s="11">
        <f t="shared" si="61"/>
        <v>249.71409004902659</v>
      </c>
      <c r="Z71" s="11">
        <f t="shared" si="61"/>
        <v>276.12814222291365</v>
      </c>
      <c r="AA71" s="11">
        <f t="shared" si="61"/>
        <v>305.14150221853731</v>
      </c>
      <c r="AB71" s="11">
        <f t="shared" si="61"/>
        <v>337.00995817123027</v>
      </c>
      <c r="AC71" s="11">
        <f t="shared" si="61"/>
        <v>372.01446936751796</v>
      </c>
      <c r="AD71" s="11">
        <f t="shared" si="61"/>
        <v>410.4636432437153</v>
      </c>
      <c r="AE71" s="11">
        <f t="shared" si="61"/>
        <v>452.69645613666717</v>
      </c>
      <c r="AF71" s="11">
        <f t="shared" si="61"/>
        <v>499.08524177336614</v>
      </c>
      <c r="AG71" s="11">
        <f t="shared" si="61"/>
        <v>550.03897384662639</v>
      </c>
      <c r="AH71" s="11">
        <f t="shared" si="61"/>
        <v>606.0068716167209</v>
      </c>
      <c r="AI71" s="11">
        <f t="shared" si="61"/>
        <v>667.48236032675402</v>
      </c>
      <c r="AJ71" s="11">
        <f t="shared" si="61"/>
        <v>735.00742134765869</v>
      </c>
      <c r="AK71" s="11">
        <f t="shared" si="61"/>
        <v>809.1773704046517</v>
      </c>
      <c r="AL71" s="11">
        <f t="shared" si="61"/>
        <v>890.64610601103425</v>
      </c>
      <c r="AM71" s="11">
        <f t="shared" si="61"/>
        <v>980.13187438068326</v>
      </c>
      <c r="AN71" s="11">
        <f t="shared" si="61"/>
        <v>1078.4236016439575</v>
      </c>
      <c r="AO71" s="11">
        <f t="shared" si="61"/>
        <v>1186.387849193233</v>
      </c>
      <c r="AP71" s="11">
        <f t="shared" si="61"/>
        <v>1304.9764534779044</v>
      </c>
      <c r="AQ71" s="11">
        <f t="shared" si="61"/>
        <v>1435.2349176029647</v>
      </c>
      <c r="AR71" s="11">
        <f t="shared" si="61"/>
        <v>1578.3116287133319</v>
      </c>
      <c r="AS71" s="11">
        <f t="shared" si="61"/>
        <v>1735.4679824264028</v>
      </c>
      <c r="AT71" s="11">
        <f t="shared" si="61"/>
        <v>1908.0895035720512</v>
      </c>
      <c r="AU71" s="11">
        <f t="shared" si="61"/>
        <v>2097.6980612829389</v>
      </c>
      <c r="AV71" s="11">
        <f t="shared" si="61"/>
        <v>2305.9652861260638</v>
      </c>
      <c r="AW71" s="11">
        <f t="shared" si="61"/>
        <v>2534.7273075639059</v>
      </c>
      <c r="AX71" s="11">
        <f t="shared" si="61"/>
        <v>2786.0009416738681</v>
      </c>
      <c r="AY71" s="11">
        <f t="shared" si="61"/>
        <v>3062.0014718404614</v>
      </c>
      <c r="AZ71" s="11">
        <f t="shared" si="61"/>
        <v>3365.162179178762</v>
      </c>
    </row>
    <row r="72" spans="1:55" s="11" customFormat="1" ht="28.5" customHeight="1" x14ac:dyDescent="0.25">
      <c r="A72" s="12" t="s">
        <v>49</v>
      </c>
      <c r="C72" s="11">
        <f>C$70/$BC16*100</f>
        <v>1.840625</v>
      </c>
      <c r="D72" s="11">
        <f>D$70/$BC17*100</f>
        <v>1.9699724978725741</v>
      </c>
      <c r="E72" s="11">
        <f>E$70/$BC18*100</f>
        <v>2.0956624932717887</v>
      </c>
      <c r="F72" s="11">
        <f>F$70/$BC19*100</f>
        <v>2.2198401151423011</v>
      </c>
      <c r="G72" s="11">
        <f>G$70/$BC20*100</f>
        <v>2.3439486001247669</v>
      </c>
      <c r="H72" s="11">
        <f>H$70/$BC21*100</f>
        <v>2.4689926110650879</v>
      </c>
      <c r="I72" s="11">
        <f>I$70/$BC22*100</f>
        <v>2.5956878911117096</v>
      </c>
      <c r="J72" s="11">
        <f>J$70/$BC23*100</f>
        <v>2.7245502905056997</v>
      </c>
      <c r="K72" s="11">
        <f>K$70/$BC24*100</f>
        <v>2.8559507085781388</v>
      </c>
      <c r="L72" s="11">
        <f>L$70/$BC25*100</f>
        <v>2.9901500255217885</v>
      </c>
      <c r="M72" s="11">
        <f>M$70/$BC26*100</f>
        <v>3.1273218656349675</v>
      </c>
      <c r="N72" s="11">
        <f>N$70/$BC27*100</f>
        <v>3.2675677543970485</v>
      </c>
      <c r="O72" s="11">
        <f>O$70/$BC28*100</f>
        <v>3.4109274287843294</v>
      </c>
      <c r="P72" s="11">
        <f>P$70/$BC29*100</f>
        <v>3.5573860299932791</v>
      </c>
      <c r="Q72" s="11">
        <f>Q$70/$BC30*100</f>
        <v>3.7068792981691989</v>
      </c>
      <c r="R72" s="11">
        <f>R$70/$BC31*100</f>
        <v>3.8592975160293364</v>
      </c>
      <c r="S72" s="11">
        <f>S$70/$BC32*100</f>
        <v>4.0144887127667035</v>
      </c>
      <c r="T72" s="11">
        <f>T$70/$BC33*100</f>
        <v>4.1722614854846887</v>
      </c>
      <c r="U72" s="11">
        <f>U$70/$BC34*100</f>
        <v>4.3323876904570637</v>
      </c>
      <c r="V72" s="11">
        <f>V$70/$BC35*100</f>
        <v>4.4946051817521298</v>
      </c>
      <c r="W72" s="11">
        <f>W$70/$BC36*100</f>
        <v>4.6586207188354214</v>
      </c>
      <c r="X72" s="11">
        <f>X$70/$BC37*100</f>
        <v>4.8241131208294972</v>
      </c>
      <c r="Y72" s="11">
        <f>Y$70/$BC38*100</f>
        <v>4.9907367090863026</v>
      </c>
      <c r="Z72" s="11">
        <f>Z$70/$BC39*100</f>
        <v>5.1581250492768582</v>
      </c>
      <c r="AA72" s="11">
        <f>AA$70/$BC40*100</f>
        <v>5.3258949780855085</v>
      </c>
      <c r="AB72" s="11">
        <f>AB$70/$BC41*100</f>
        <v>5.4936508772710901</v>
      </c>
      <c r="AC72" s="11">
        <f>AC$70/$BC42*100</f>
        <v>5.6609891392072615</v>
      </c>
      <c r="AD72" s="11">
        <f>AD$70/$BC43*100</f>
        <v>5.8275027531510446</v>
      </c>
      <c r="AE72" s="11">
        <f>AE$70/$BC44*100</f>
        <v>5.9927859306096769</v>
      </c>
      <c r="AF72" s="11">
        <f>AF$70/$BC45*100</f>
        <v>6.1564386814565903</v>
      </c>
      <c r="AG72" s="11">
        <f>AG$70/$BC46*100</f>
        <v>6.3180712499645022</v>
      </c>
      <c r="AH72" s="11">
        <f>AH$70/$BC47*100</f>
        <v>6.4773083216036849</v>
      </c>
      <c r="AI72" s="11">
        <f>AI$70/$BC48*100</f>
        <v>6.6337929170475389</v>
      </c>
      <c r="AJ72" s="11">
        <f>AJ$70/$BC49*100</f>
        <v>6.7871898989084523</v>
      </c>
      <c r="AK72" s="11">
        <f>AK$70/$BC50*100</f>
        <v>6.937189028707329</v>
      </c>
      <c r="AL72" s="11">
        <f>AL$70/$BC51*100</f>
        <v>7.0835075257465592</v>
      </c>
      <c r="AM72" s="11">
        <f>AM$70/$BC52*100</f>
        <v>7.22589209511675</v>
      </c>
      <c r="AN72" s="11">
        <f>AN$70/$BC53*100</f>
        <v>7.3641204082020089</v>
      </c>
      <c r="AO72" s="11">
        <f>AO$70/$BC54*100</f>
        <v>7.4980020349638385</v>
      </c>
      <c r="AP72" s="11">
        <f>AP$70/$BC55*100</f>
        <v>7.6273788422592235</v>
      </c>
      <c r="AQ72" s="11">
        <f>AQ$70/$BC56*100</f>
        <v>7.7521248858777341</v>
      </c>
      <c r="AR72" s="11">
        <f>AR$70/$BC57*100</f>
        <v>7.8721458353984257</v>
      </c>
      <c r="AS72" s="11">
        <f>AS$70/$BC58*100</f>
        <v>7.9873779800579081</v>
      </c>
      <c r="AT72" s="11">
        <f>AT$70/$BC59*100</f>
        <v>8.0977868704304665</v>
      </c>
      <c r="AU72" s="11">
        <f>AU$70/$BC60*100</f>
        <v>8.2033656548399367</v>
      </c>
      <c r="AV72" s="11">
        <f>AV$70/$BC61*100</f>
        <v>8.3041331711696884</v>
      </c>
      <c r="AW72" s="11">
        <f>AW$70/$BC62*100</f>
        <v>8.4001318543321162</v>
      </c>
      <c r="AX72" s="11">
        <f>AX$70/$BC63*100</f>
        <v>8.4914255173980742</v>
      </c>
      <c r="AY72" s="11">
        <f>AY$70/$BC64*100</f>
        <v>8.5780970606110429</v>
      </c>
      <c r="AZ72" s="11">
        <f>AZ$70/$BC65*100</f>
        <v>8.6602461575811986</v>
      </c>
    </row>
    <row r="73" spans="1:55" s="11" customFormat="1" x14ac:dyDescent="0.25"/>
    <row r="74" spans="1:55" s="11" customFormat="1" x14ac:dyDescent="0.25">
      <c r="A74" s="12" t="s">
        <v>38</v>
      </c>
      <c r="C74" s="11">
        <f>$B$11</f>
        <v>1.840625</v>
      </c>
      <c r="D74" s="11">
        <f>C74*(1+$B$12/100)</f>
        <v>1.9878750000000001</v>
      </c>
      <c r="E74" s="11">
        <f t="shared" ref="E74:AZ74" si="62">D74*(1+$B$12/100)</f>
        <v>2.1469050000000003</v>
      </c>
      <c r="F74" s="11">
        <f t="shared" si="62"/>
        <v>2.3186574000000006</v>
      </c>
      <c r="G74" s="11">
        <f t="shared" si="62"/>
        <v>2.5041499920000008</v>
      </c>
      <c r="H74" s="11">
        <f t="shared" si="62"/>
        <v>2.7044819913600011</v>
      </c>
      <c r="I74" s="11">
        <f t="shared" si="62"/>
        <v>2.9208405506688013</v>
      </c>
      <c r="J74" s="11">
        <f t="shared" si="62"/>
        <v>3.1545077947223055</v>
      </c>
      <c r="K74" s="11">
        <f t="shared" si="62"/>
        <v>3.4068684183000904</v>
      </c>
      <c r="L74" s="11">
        <f t="shared" si="62"/>
        <v>3.6794178917640976</v>
      </c>
      <c r="M74" s="11">
        <f t="shared" si="62"/>
        <v>3.9737713231052259</v>
      </c>
      <c r="N74" s="11">
        <f t="shared" si="62"/>
        <v>4.2916730289536442</v>
      </c>
      <c r="O74" s="11">
        <f t="shared" si="62"/>
        <v>4.6350068712699359</v>
      </c>
      <c r="P74" s="11">
        <f t="shared" si="62"/>
        <v>5.0058074209715313</v>
      </c>
      <c r="Q74" s="11">
        <f t="shared" si="62"/>
        <v>5.4062720146492538</v>
      </c>
      <c r="R74" s="11">
        <f t="shared" si="62"/>
        <v>5.8387737758211946</v>
      </c>
      <c r="S74" s="11">
        <f t="shared" si="62"/>
        <v>6.305875677886891</v>
      </c>
      <c r="T74" s="11">
        <f t="shared" si="62"/>
        <v>6.8103457321178427</v>
      </c>
      <c r="U74" s="11">
        <f t="shared" si="62"/>
        <v>7.3551733906872707</v>
      </c>
      <c r="V74" s="11">
        <f t="shared" si="62"/>
        <v>7.9435872619422527</v>
      </c>
      <c r="W74" s="11">
        <f t="shared" si="62"/>
        <v>8.579074242897633</v>
      </c>
      <c r="X74" s="11">
        <f t="shared" si="62"/>
        <v>9.2654001823294436</v>
      </c>
      <c r="Y74" s="11">
        <f t="shared" si="62"/>
        <v>10.006632196915799</v>
      </c>
      <c r="Z74" s="11">
        <f t="shared" si="62"/>
        <v>10.807162772669063</v>
      </c>
      <c r="AA74" s="11">
        <f t="shared" si="62"/>
        <v>11.671735794482588</v>
      </c>
      <c r="AB74" s="11">
        <f t="shared" si="62"/>
        <v>12.605474658041196</v>
      </c>
      <c r="AC74" s="11">
        <f t="shared" si="62"/>
        <v>13.613912630684492</v>
      </c>
      <c r="AD74" s="11">
        <f t="shared" si="62"/>
        <v>14.703025641139252</v>
      </c>
      <c r="AE74" s="11">
        <f t="shared" si="62"/>
        <v>15.879267692430393</v>
      </c>
      <c r="AF74" s="11">
        <f t="shared" si="62"/>
        <v>17.149609107824826</v>
      </c>
      <c r="AG74" s="11">
        <f t="shared" si="62"/>
        <v>18.521577836450813</v>
      </c>
      <c r="AH74" s="11">
        <f t="shared" si="62"/>
        <v>20.00330406336688</v>
      </c>
      <c r="AI74" s="11">
        <f t="shared" si="62"/>
        <v>21.60356838843623</v>
      </c>
      <c r="AJ74" s="11">
        <f t="shared" si="62"/>
        <v>23.331853859511131</v>
      </c>
      <c r="AK74" s="11">
        <f t="shared" si="62"/>
        <v>25.198402168272022</v>
      </c>
      <c r="AL74" s="11">
        <f t="shared" si="62"/>
        <v>27.214274341733784</v>
      </c>
      <c r="AM74" s="11">
        <f t="shared" si="62"/>
        <v>29.391416289072488</v>
      </c>
      <c r="AN74" s="11">
        <f t="shared" si="62"/>
        <v>31.742729592198291</v>
      </c>
      <c r="AO74" s="11">
        <f t="shared" si="62"/>
        <v>34.282147959574154</v>
      </c>
      <c r="AP74" s="11">
        <f t="shared" si="62"/>
        <v>37.024719796340086</v>
      </c>
      <c r="AQ74" s="11">
        <f t="shared" si="62"/>
        <v>39.986697380047296</v>
      </c>
      <c r="AR74" s="11">
        <f t="shared" si="62"/>
        <v>43.185633170451084</v>
      </c>
      <c r="AS74" s="11">
        <f t="shared" si="62"/>
        <v>46.640483824087177</v>
      </c>
      <c r="AT74" s="11">
        <f t="shared" si="62"/>
        <v>50.371722530014154</v>
      </c>
      <c r="AU74" s="11">
        <f t="shared" si="62"/>
        <v>54.40146033241529</v>
      </c>
      <c r="AV74" s="11">
        <f t="shared" si="62"/>
        <v>58.753577159008515</v>
      </c>
      <c r="AW74" s="11">
        <f t="shared" si="62"/>
        <v>63.453863331729202</v>
      </c>
      <c r="AX74" s="11">
        <f t="shared" si="62"/>
        <v>68.530172398267538</v>
      </c>
      <c r="AY74" s="11">
        <f t="shared" si="62"/>
        <v>74.012586190128943</v>
      </c>
      <c r="AZ74" s="11">
        <f t="shared" si="62"/>
        <v>79.933593085339268</v>
      </c>
    </row>
    <row r="75" spans="1:55" s="11" customFormat="1" x14ac:dyDescent="0.25"/>
    <row r="76" spans="1:55" s="11" customFormat="1" x14ac:dyDescent="0.25">
      <c r="A76" s="12" t="s">
        <v>18</v>
      </c>
      <c r="C76" s="11">
        <f>C70</f>
        <v>184.0625</v>
      </c>
      <c r="D76" s="11">
        <f>C76+D70</f>
        <v>408.32540039062502</v>
      </c>
      <c r="E76" s="11">
        <f>D76+E70</f>
        <v>676.74467182281501</v>
      </c>
      <c r="F76" s="11">
        <f>E76+F70</f>
        <v>993.665577184379</v>
      </c>
      <c r="G76" s="11">
        <f t="shared" ref="G76:AZ76" si="63">F76+G70</f>
        <v>1363.8609803891795</v>
      </c>
      <c r="H76" s="11">
        <f t="shared" si="63"/>
        <v>1792.5734249906022</v>
      </c>
      <c r="I76" s="11">
        <f t="shared" si="63"/>
        <v>2285.561353593584</v>
      </c>
      <c r="J76" s="11">
        <f t="shared" si="63"/>
        <v>2849.1498755456528</v>
      </c>
      <c r="K76" s="11">
        <f t="shared" si="63"/>
        <v>3490.286530486067</v>
      </c>
      <c r="L76" s="11">
        <f t="shared" si="63"/>
        <v>4216.6025393767122</v>
      </c>
      <c r="M76" s="11">
        <f t="shared" si="63"/>
        <v>5036.4800830172526</v>
      </c>
      <c r="N76" s="11">
        <f t="shared" si="63"/>
        <v>5959.1262011866693</v>
      </c>
      <c r="O76" s="11">
        <f t="shared" si="63"/>
        <v>6994.6539639221955</v>
      </c>
      <c r="P76" s="11">
        <f t="shared" si="63"/>
        <v>8154.1716305594146</v>
      </c>
      <c r="Q76" s="11">
        <f t="shared" si="63"/>
        <v>9449.8805825791533</v>
      </c>
      <c r="R76" s="11">
        <f t="shared" si="63"/>
        <v>10895.182893658584</v>
      </c>
      <c r="S76" s="11">
        <f t="shared" si="63"/>
        <v>12504.799485287675</v>
      </c>
      <c r="T76" s="11">
        <f t="shared" si="63"/>
        <v>14294.899909636766</v>
      </c>
      <c r="U76" s="11">
        <f t="shared" si="63"/>
        <v>16283.244903869459</v>
      </c>
      <c r="V76" s="11">
        <f t="shared" si="63"/>
        <v>18489.342972690865</v>
      </c>
      <c r="W76" s="11">
        <f t="shared" si="63"/>
        <v>20934.622379597226</v>
      </c>
      <c r="X76" s="11">
        <f t="shared" si="63"/>
        <v>23642.620063139468</v>
      </c>
      <c r="Y76" s="11">
        <f t="shared" si="63"/>
        <v>26639.189143727788</v>
      </c>
      <c r="Z76" s="11">
        <f t="shared" si="63"/>
        <v>29952.726850402752</v>
      </c>
      <c r="AA76" s="11">
        <f t="shared" si="63"/>
        <v>33614.424877025202</v>
      </c>
      <c r="AB76" s="11">
        <f t="shared" si="63"/>
        <v>37658.544375079968</v>
      </c>
      <c r="AC76" s="11">
        <f t="shared" si="63"/>
        <v>42122.718007490184</v>
      </c>
      <c r="AD76" s="11">
        <f t="shared" si="63"/>
        <v>47048.281726414767</v>
      </c>
      <c r="AE76" s="11">
        <f t="shared" si="63"/>
        <v>52480.639200054771</v>
      </c>
      <c r="AF76" s="11">
        <f t="shared" si="63"/>
        <v>58469.662101335169</v>
      </c>
      <c r="AG76" s="11">
        <f t="shared" si="63"/>
        <v>65070.129787494683</v>
      </c>
      <c r="AH76" s="11">
        <f t="shared" si="63"/>
        <v>72342.212246895331</v>
      </c>
      <c r="AI76" s="11">
        <f t="shared" si="63"/>
        <v>80352.000570816381</v>
      </c>
      <c r="AJ76" s="11">
        <f t="shared" si="63"/>
        <v>89172.08962698828</v>
      </c>
      <c r="AK76" s="11">
        <f t="shared" si="63"/>
        <v>98882.218071844094</v>
      </c>
      <c r="AL76" s="11">
        <f t="shared" si="63"/>
        <v>109569.9713439765</v>
      </c>
      <c r="AM76" s="11">
        <f t="shared" si="63"/>
        <v>121331.5538365447</v>
      </c>
      <c r="AN76" s="11">
        <f t="shared" si="63"/>
        <v>134272.63705627219</v>
      </c>
      <c r="AO76" s="11">
        <f t="shared" si="63"/>
        <v>148509.29124659099</v>
      </c>
      <c r="AP76" s="11">
        <f t="shared" si="63"/>
        <v>164169.00868832585</v>
      </c>
      <c r="AQ76" s="11">
        <f t="shared" si="63"/>
        <v>181391.82769956143</v>
      </c>
      <c r="AR76" s="11">
        <f t="shared" si="63"/>
        <v>200331.5672441214</v>
      </c>
      <c r="AS76" s="11">
        <f t="shared" si="63"/>
        <v>221157.18303323822</v>
      </c>
      <c r="AT76" s="11">
        <f t="shared" si="63"/>
        <v>244054.25707610283</v>
      </c>
      <c r="AU76" s="11">
        <f t="shared" si="63"/>
        <v>269226.63381149812</v>
      </c>
      <c r="AV76" s="11">
        <f t="shared" si="63"/>
        <v>296898.21724501089</v>
      </c>
      <c r="AW76" s="11">
        <f t="shared" si="63"/>
        <v>327314.94493577775</v>
      </c>
      <c r="AX76" s="11">
        <f t="shared" si="63"/>
        <v>360746.95623586414</v>
      </c>
      <c r="AY76" s="11">
        <f t="shared" si="63"/>
        <v>397490.97389794968</v>
      </c>
      <c r="AZ76" s="11">
        <f t="shared" si="63"/>
        <v>437872.92004809482</v>
      </c>
    </row>
    <row r="77" spans="1:55" s="11" customFormat="1" x14ac:dyDescent="0.25"/>
    <row r="78" spans="1:55" s="11" customFormat="1" x14ac:dyDescent="0.25"/>
    <row r="79" spans="1:55" s="11" customFormat="1" x14ac:dyDescent="0.25"/>
    <row r="80" spans="1:55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</vt:lpstr>
      <vt:lpstr>Beschreibung</vt:lpstr>
      <vt:lpstr>Berechnungen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2014-09-25T11:36:41Z</dcterms:created>
  <dcterms:modified xsi:type="dcterms:W3CDTF">2016-01-24T10:50:45Z</dcterms:modified>
</cp:coreProperties>
</file>